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180" windowHeight="8835" tabRatio="586" activeTab="1"/>
  </bookViews>
  <sheets>
    <sheet name="расходы" sheetId="22" r:id="rId1"/>
    <sheet name="начисления" sheetId="23" r:id="rId2"/>
    <sheet name="зар.плата пред.д-ть" sheetId="24" r:id="rId3"/>
  </sheets>
  <definedNames>
    <definedName name="_xlnm.Print_Area" localSheetId="1">начисления!$A$1:$DA$83</definedName>
    <definedName name="_xlnm.Print_Area" localSheetId="0">расходы!$A$1:$J$98</definedName>
  </definedNames>
  <calcPr calcId="145621"/>
</workbook>
</file>

<file path=xl/calcChain.xml><?xml version="1.0" encoding="utf-8"?>
<calcChain xmlns="http://schemas.openxmlformats.org/spreadsheetml/2006/main">
  <c r="J42" i="22" l="1"/>
  <c r="C54" i="22"/>
  <c r="J54" i="22"/>
  <c r="D52" i="22"/>
  <c r="I52" i="22"/>
  <c r="J52" i="22"/>
  <c r="J51" i="22"/>
  <c r="G52" i="22"/>
  <c r="E54" i="22"/>
  <c r="F41" i="22"/>
  <c r="G41" i="22" s="1"/>
  <c r="D41" i="22" s="1"/>
  <c r="C41" i="22"/>
  <c r="G40" i="22"/>
  <c r="D40" i="22" s="1"/>
  <c r="J24" i="22"/>
  <c r="E24" i="22"/>
  <c r="H24" i="22"/>
  <c r="F24" i="22"/>
  <c r="H21" i="22"/>
  <c r="F21" i="22"/>
  <c r="E21" i="22"/>
  <c r="G23" i="22"/>
  <c r="D23" i="22"/>
  <c r="I41" i="22" l="1"/>
  <c r="I40" i="22"/>
  <c r="J40" i="22" s="1"/>
  <c r="I23" i="22"/>
  <c r="J23" i="22" s="1"/>
  <c r="G19" i="22" l="1"/>
  <c r="D19" i="22" s="1"/>
  <c r="I19" i="22" s="1"/>
  <c r="G20" i="22"/>
  <c r="G21" i="22" s="1"/>
  <c r="G22" i="22"/>
  <c r="G32" i="22"/>
  <c r="D32" i="22" s="1"/>
  <c r="I32" i="22" s="1"/>
  <c r="G33" i="22"/>
  <c r="D33" i="22" s="1"/>
  <c r="G34" i="22"/>
  <c r="D34" i="22" s="1"/>
  <c r="I34" i="22" s="1"/>
  <c r="G35" i="22"/>
  <c r="D35" i="22" s="1"/>
  <c r="G36" i="22"/>
  <c r="D36" i="22" s="1"/>
  <c r="I36" i="22" s="1"/>
  <c r="G37" i="22"/>
  <c r="D37" i="22" s="1"/>
  <c r="G38" i="22"/>
  <c r="D38" i="22" s="1"/>
  <c r="I38" i="22" s="1"/>
  <c r="G39" i="22"/>
  <c r="D39" i="22" s="1"/>
  <c r="G51" i="22"/>
  <c r="G61" i="22"/>
  <c r="D61" i="22" s="1"/>
  <c r="G62" i="22"/>
  <c r="D62" i="22" s="1"/>
  <c r="G63" i="22"/>
  <c r="D63" i="22" s="1"/>
  <c r="G64" i="22"/>
  <c r="D64" i="22" s="1"/>
  <c r="G65" i="22"/>
  <c r="D65" i="22" s="1"/>
  <c r="G66" i="22"/>
  <c r="D66" i="22" s="1"/>
  <c r="G67" i="22"/>
  <c r="D67" i="22" s="1"/>
  <c r="G68" i="22"/>
  <c r="D68" i="22" s="1"/>
  <c r="G69" i="22"/>
  <c r="D69" i="22" s="1"/>
  <c r="D51" i="22" l="1"/>
  <c r="G54" i="22"/>
  <c r="D22" i="22"/>
  <c r="G24" i="22"/>
  <c r="I22" i="22"/>
  <c r="I24" i="22" s="1"/>
  <c r="D24" i="22"/>
  <c r="D20" i="22"/>
  <c r="D21" i="22" s="1"/>
  <c r="I68" i="22"/>
  <c r="J68" i="22" s="1"/>
  <c r="I63" i="22"/>
  <c r="J63" i="22" s="1"/>
  <c r="I67" i="22"/>
  <c r="J67" i="22" s="1"/>
  <c r="I66" i="22"/>
  <c r="J66" i="22" s="1"/>
  <c r="I51" i="22"/>
  <c r="I35" i="22"/>
  <c r="J35" i="22" s="1"/>
  <c r="I62" i="22"/>
  <c r="J62" i="22" s="1"/>
  <c r="I39" i="22"/>
  <c r="J39" i="22" s="1"/>
  <c r="I37" i="22"/>
  <c r="J37" i="22" s="1"/>
  <c r="I65" i="22"/>
  <c r="J65" i="22" s="1"/>
  <c r="I64" i="22"/>
  <c r="J64" i="22" s="1"/>
  <c r="I69" i="22"/>
  <c r="J69" i="22" s="1"/>
  <c r="I61" i="22"/>
  <c r="J61" i="22" s="1"/>
  <c r="I33" i="22"/>
  <c r="J33" i="22" s="1"/>
  <c r="J38" i="22"/>
  <c r="J36" i="22"/>
  <c r="J34" i="22"/>
  <c r="J32" i="22"/>
  <c r="J22" i="22"/>
  <c r="J19" i="22"/>
  <c r="N41" i="22"/>
  <c r="O41" i="22" s="1"/>
  <c r="M41" i="22"/>
  <c r="N39" i="22"/>
  <c r="O39" i="22" s="1"/>
  <c r="M39" i="22"/>
  <c r="N38" i="22"/>
  <c r="O38" i="22" s="1"/>
  <c r="M38" i="22"/>
  <c r="N37" i="22"/>
  <c r="O37" i="22" s="1"/>
  <c r="M37" i="22"/>
  <c r="N36" i="22"/>
  <c r="O36" i="22" s="1"/>
  <c r="M36" i="22"/>
  <c r="N35" i="22"/>
  <c r="O35" i="22" s="1"/>
  <c r="M35" i="22"/>
  <c r="N34" i="22"/>
  <c r="O34" i="22" s="1"/>
  <c r="M34" i="22"/>
  <c r="N33" i="22"/>
  <c r="O33" i="22" s="1"/>
  <c r="M33" i="22"/>
  <c r="P33" i="22" s="1"/>
  <c r="Q33" i="22" s="1"/>
  <c r="N32" i="22"/>
  <c r="O32" i="22" s="1"/>
  <c r="M32" i="22"/>
  <c r="N24" i="22"/>
  <c r="O24" i="22" s="1"/>
  <c r="M24" i="22"/>
  <c r="N22" i="22"/>
  <c r="O22" i="22" s="1"/>
  <c r="M22" i="22"/>
  <c r="N20" i="22"/>
  <c r="O20" i="22" s="1"/>
  <c r="M20" i="22"/>
  <c r="N19" i="22"/>
  <c r="O19" i="22" s="1"/>
  <c r="M19" i="22"/>
  <c r="N53" i="22"/>
  <c r="O53" i="22" s="1"/>
  <c r="M53" i="22"/>
  <c r="N52" i="22"/>
  <c r="O52" i="22" s="1"/>
  <c r="M52" i="22"/>
  <c r="N51" i="22"/>
  <c r="O51" i="22" s="1"/>
  <c r="M51" i="22"/>
  <c r="N69" i="22"/>
  <c r="O69" i="22" s="1"/>
  <c r="N68" i="22"/>
  <c r="O68" i="22" s="1"/>
  <c r="N67" i="22"/>
  <c r="O67" i="22" s="1"/>
  <c r="N66" i="22"/>
  <c r="O66" i="22" s="1"/>
  <c r="N65" i="22"/>
  <c r="O65" i="22" s="1"/>
  <c r="N64" i="22"/>
  <c r="O64" i="22" s="1"/>
  <c r="N63" i="22"/>
  <c r="O63" i="22" s="1"/>
  <c r="N62" i="22"/>
  <c r="O62" i="22" s="1"/>
  <c r="N61" i="22"/>
  <c r="O61" i="22" s="1"/>
  <c r="M69" i="22"/>
  <c r="M68" i="22"/>
  <c r="M67" i="22"/>
  <c r="M66" i="22"/>
  <c r="P66" i="22" s="1"/>
  <c r="Q66" i="22" s="1"/>
  <c r="M65" i="22"/>
  <c r="M64" i="22"/>
  <c r="M63" i="22"/>
  <c r="M62" i="22"/>
  <c r="M61" i="22"/>
  <c r="J70" i="22" l="1"/>
  <c r="I20" i="22"/>
  <c r="I21" i="22" s="1"/>
  <c r="J20" i="22"/>
  <c r="J21" i="22" s="1"/>
  <c r="J25" i="22" s="1"/>
  <c r="P62" i="22"/>
  <c r="Q62" i="22" s="1"/>
  <c r="P61" i="22"/>
  <c r="Q61" i="22" s="1"/>
  <c r="P69" i="22"/>
  <c r="Q69" i="22" s="1"/>
  <c r="P64" i="22"/>
  <c r="Q64" i="22" s="1"/>
  <c r="P63" i="22"/>
  <c r="Q63" i="22" s="1"/>
  <c r="P51" i="22"/>
  <c r="Q51" i="22" s="1"/>
  <c r="P68" i="22"/>
  <c r="Q68" i="22" s="1"/>
  <c r="P67" i="22"/>
  <c r="Q67" i="22" s="1"/>
  <c r="P53" i="22"/>
  <c r="Q53" i="22" s="1"/>
  <c r="P24" i="22"/>
  <c r="Q24" i="22" s="1"/>
  <c r="P65" i="22"/>
  <c r="Q65" i="22" s="1"/>
  <c r="P52" i="22"/>
  <c r="Q52" i="22" s="1"/>
  <c r="P34" i="22"/>
  <c r="Q34" i="22" s="1"/>
  <c r="P38" i="22"/>
  <c r="Q38" i="22" s="1"/>
  <c r="P39" i="22"/>
  <c r="Q39" i="22" s="1"/>
  <c r="P41" i="22"/>
  <c r="Q41" i="22" s="1"/>
  <c r="P37" i="22"/>
  <c r="Q37" i="22" s="1"/>
  <c r="P36" i="22"/>
  <c r="Q36" i="22" s="1"/>
  <c r="P35" i="22"/>
  <c r="Q35" i="22" s="1"/>
  <c r="P32" i="22"/>
  <c r="Q32" i="22" s="1"/>
  <c r="P22" i="22"/>
  <c r="Q22" i="22" s="1"/>
  <c r="P20" i="22"/>
  <c r="Q20" i="22" s="1"/>
  <c r="P19" i="22"/>
  <c r="Q19" i="22" s="1"/>
  <c r="CM80" i="23" l="1"/>
  <c r="CM81" i="23" s="1"/>
  <c r="CM73" i="23"/>
  <c r="CM51" i="23"/>
  <c r="CM19" i="23"/>
  <c r="AO17" i="24"/>
  <c r="EO17" i="24"/>
  <c r="DY16" i="24"/>
  <c r="CQ16" i="24"/>
  <c r="DY15" i="24"/>
  <c r="CQ15" i="24"/>
  <c r="CM77" i="23"/>
  <c r="CM74" i="23"/>
  <c r="CM69" i="23"/>
  <c r="CM68" i="23" s="1"/>
  <c r="CM58" i="23"/>
  <c r="CM55" i="23"/>
  <c r="CM52" i="23"/>
  <c r="CM47" i="23"/>
  <c r="CM46" i="23" s="1"/>
  <c r="CM59" i="23" s="1"/>
  <c r="CM38" i="23"/>
  <c r="CM39" i="23" s="1"/>
  <c r="CM35" i="23"/>
  <c r="CM32" i="23"/>
  <c r="CM31" i="23"/>
  <c r="CM27" i="23"/>
  <c r="CM18" i="23"/>
  <c r="CM15" i="23"/>
  <c r="CM12" i="23"/>
  <c r="CM11" i="23" s="1"/>
  <c r="CM7" i="23"/>
  <c r="CM6" i="23"/>
  <c r="DC59" i="23" l="1"/>
  <c r="DE59" i="23" s="1"/>
  <c r="L43" i="22" l="1"/>
</calcChain>
</file>

<file path=xl/sharedStrings.xml><?xml version="1.0" encoding="utf-8"?>
<sst xmlns="http://schemas.openxmlformats.org/spreadsheetml/2006/main" count="315" uniqueCount="105">
  <si>
    <t xml:space="preserve"> </t>
  </si>
  <si>
    <t>1. Обоснования (расчеты) выплат персоналу</t>
  </si>
  <si>
    <t>Код видов расходов</t>
  </si>
  <si>
    <t>1.1. Обоснования (расчеты) расходов на оплату груда (строка 2110)</t>
  </si>
  <si>
    <t>всего</t>
  </si>
  <si>
    <t>в том числе:</t>
  </si>
  <si>
    <t>Директор</t>
  </si>
  <si>
    <t>Итого:</t>
  </si>
  <si>
    <t>х</t>
  </si>
  <si>
    <t>по ставке 22,0%</t>
  </si>
  <si>
    <t>по ставке 10,0%</t>
  </si>
  <si>
    <t>Источник финансового обеспечения:Субсидия на выполнение муниципального задания</t>
  </si>
  <si>
    <t>Должность, группа должностей</t>
  </si>
  <si>
    <t>№ п/п</t>
  </si>
  <si>
    <t>Установленная численность,единиц</t>
  </si>
  <si>
    <t>Среднемесячный размер оплаты труда на одного работника, руб.</t>
  </si>
  <si>
    <t>по должностному окладу</t>
  </si>
  <si>
    <t>по выплатам компенссационного характера</t>
  </si>
  <si>
    <t>по выплатам стимулирующего характера</t>
  </si>
  <si>
    <t>Ежемесячная надбавка к должностному окладу,%</t>
  </si>
  <si>
    <t>Районный коэфицент</t>
  </si>
  <si>
    <t>Фонд оплаты труда в год, руб. (гр.3*гр.4*(1+гр.8/100)*гр.9*12)</t>
  </si>
  <si>
    <t>Административно-управленческий персонал, учебно-вспомогательный персонал (областной бюджет)</t>
  </si>
  <si>
    <t>Зам.директора</t>
  </si>
  <si>
    <t>Специалист по кадрам</t>
  </si>
  <si>
    <t>Делопроизводитель</t>
  </si>
  <si>
    <t>Педагогические работники (областной бюджет)</t>
  </si>
  <si>
    <t>Педагог - организатор</t>
  </si>
  <si>
    <t>Педагог - дефектолог</t>
  </si>
  <si>
    <t>Учитель-логопед</t>
  </si>
  <si>
    <t>Воспитатель ГПД</t>
  </si>
  <si>
    <t>Педагог-психолог</t>
  </si>
  <si>
    <t>Педагог библиотекарь</t>
  </si>
  <si>
    <t>Учитель</t>
  </si>
  <si>
    <t>Социальный педагог</t>
  </si>
  <si>
    <t>Административно-управленческий персонал, (местный бюджет)</t>
  </si>
  <si>
    <t>Рабочий по комплексному обсл.и ремонту зданий</t>
  </si>
  <si>
    <t>Уборщица служебных помещений</t>
  </si>
  <si>
    <t>Сторож</t>
  </si>
  <si>
    <t>Кочегар</t>
  </si>
  <si>
    <t>Мойщик посуды</t>
  </si>
  <si>
    <t>Повар</t>
  </si>
  <si>
    <t>Бухгалтер</t>
  </si>
  <si>
    <t>Кухонный работник</t>
  </si>
  <si>
    <t>Дворник</t>
  </si>
  <si>
    <t>Доплата до МРОТ</t>
  </si>
  <si>
    <t xml:space="preserve"> Сотрудники, рабочий персонал(местный бюджет)</t>
  </si>
  <si>
    <t xml:space="preserve">Источник финансового обеспечения </t>
  </si>
  <si>
    <t>местный бюджет</t>
  </si>
  <si>
    <t>1.4.1 КОСГУ 213 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</si>
  <si>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№ 
п/п</t>
  </si>
  <si>
    <t>Наименование государственного внебюджетного фонда</t>
  </si>
  <si>
    <t>Размер базы 
для начисления страховых взносов, руб.</t>
  </si>
  <si>
    <t>Сумма 
взноса, 
руб.</t>
  </si>
  <si>
    <t>1</t>
  </si>
  <si>
    <t>Страховые взносы в Пенсионный фонд Российской Федерации, всего</t>
  </si>
  <si>
    <t>1.1</t>
  </si>
  <si>
    <t>1.2</t>
  </si>
  <si>
    <t>1.3</t>
  </si>
  <si>
    <t>с применением пониженных тарифов взносов в Пенсионный фонд Российской Федерации для отдельных категорий плательщиков</t>
  </si>
  <si>
    <t>2</t>
  </si>
  <si>
    <t>Страховые взносы в Фонд социального страхования Российской Федерации, всего</t>
  </si>
  <si>
    <t>2.1</t>
  </si>
  <si>
    <t>обязательное социальное страхование на случай временной нетрудоспособности и в связи с материнством по ставке 2,9%</t>
  </si>
  <si>
    <t>2.2</t>
  </si>
  <si>
    <t>с применением ставки взносов в Фонд социального страхования Российской Федерации по ставке 0,0%</t>
  </si>
  <si>
    <t>2.3</t>
  </si>
  <si>
    <t>обязательное социальное страхование от несчастных случаев на производстве и профессиональных заболеваний по ставке 0,2%</t>
  </si>
  <si>
    <t>2.4</t>
  </si>
  <si>
    <t>обязательное социальное страхование от несчастных случаев на производстве и профессиональных заболеваний по ставке 0,_%*</t>
  </si>
  <si>
    <t>2.5</t>
  </si>
  <si>
    <t>3</t>
  </si>
  <si>
    <t>Страховые взносы в Федеральный фонд обязательного медицинского страхования, всего (по ставке 5,1%)</t>
  </si>
  <si>
    <t xml:space="preserve">Итого: </t>
  </si>
  <si>
    <t>предпринимательская деятельность</t>
  </si>
  <si>
    <t>1.4.4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</si>
  <si>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областной бюджет (пед.персонал)</t>
  </si>
  <si>
    <t>1.4. 3 КОСГУ 213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</si>
  <si>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областной бюджет (учебно-вспом. персонал)</t>
  </si>
  <si>
    <t>1.4. 2 КОСГУ 213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</si>
  <si>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предпринимательская деят-ть</t>
  </si>
  <si>
    <t>Расчеты (обоснования) к плану финансово-хозяйственной деятельности муниципального учреждения (предпринимательская деятельность)</t>
  </si>
  <si>
    <t>1. Расчеты (обоснования) выплат персоналу (строка 210)</t>
  </si>
  <si>
    <t xml:space="preserve"> 111 ,  119</t>
  </si>
  <si>
    <t>1.1.1 Расчеты (обоснования) расходов на оплату труда</t>
  </si>
  <si>
    <t>Должность, 
группа должностей</t>
  </si>
  <si>
    <t>Установленная численность, единиц</t>
  </si>
  <si>
    <t>Ежемесячная надбавка к должностному окладу, %</t>
  </si>
  <si>
    <t>Районный коэффициент</t>
  </si>
  <si>
    <t>Фонд оплаты труда в год, руб. (гр. 3 x гр. 4 x 
(1 + гр. 8 / 100) x 
гр. 9 x 12)</t>
  </si>
  <si>
    <t>по выплатам компенсационного характера</t>
  </si>
  <si>
    <t>бухгалтер</t>
  </si>
  <si>
    <t>итого</t>
  </si>
  <si>
    <r>
      <t>_____</t>
    </r>
    <r>
      <rPr>
        <sz val="11"/>
        <rFont val="Arial"/>
        <family val="2"/>
        <charset val="204"/>
      </rPr>
      <t>*</t>
    </r>
    <r>
      <rPr>
        <sz val="11"/>
        <color indexed="9"/>
        <rFont val="Arial"/>
        <family val="2"/>
        <charset val="204"/>
      </rPr>
      <t>_</t>
    </r>
    <r>
      <rPr>
        <sz val="11"/>
        <rFont val="Arial"/>
        <family val="2"/>
        <charset val="204"/>
      </rPr>
      <t>Указываются страховые тарифы, дифференцированные по классам профессионального риска, установленные Федеральным законом от 22 декабря 2005 г. № 179-ФЗ "О страховых тарифах на обязательное социальное страхование от несчастных случаев на производстве и профессиональных заболеваний на 2006 год" (Собрание законодательства Российской Федерации, 2005, № 52, ст. 5592; 2015, № 51, ст. 7233).</t>
    </r>
  </si>
  <si>
    <t>Муниципального автономного общеобразовательного учреждения "Основная общеобразовательная школа №2" на 2020 год</t>
  </si>
  <si>
    <t xml:space="preserve">Доплаты </t>
  </si>
  <si>
    <t>111  266</t>
  </si>
  <si>
    <t>Педагогический персонал (областной бюджет)</t>
  </si>
  <si>
    <t>111   211</t>
  </si>
  <si>
    <t>Административно-управленческий персонал, сотрудники, рабочий  персонал (местный бюджет)</t>
  </si>
  <si>
    <t>АУП</t>
  </si>
  <si>
    <t>Расчеты (обоснования) к плану финансово-хозяйственной деятельности муниципального учреждения (муниципальное задание)</t>
  </si>
  <si>
    <t>Учебно-вспомогательный персонал</t>
  </si>
  <si>
    <t>педагоги</t>
  </si>
  <si>
    <t>Прочий персонал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</si>
</sst>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1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993366"/>
      <name val="Arial"/>
      <family val="2"/>
      <charset val="204"/>
    </font>
    <font>
      <sz val="12"/>
      <name val="Arial"/>
      <family val="2"/>
      <charset val="204"/>
    </font>
    <font>
      <sz val="11"/>
      <name val="Arial Cyr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0"/>
      <name val="Arial Cyr"/>
      <charset val="204"/>
    </font>
    <font>
      <b/>
      <sz val="11"/>
      <name val="Arial"/>
      <family val="2"/>
      <charset val="204"/>
    </font>
    <font>
      <sz val="11"/>
      <color indexed="9"/>
      <name val="Arial"/>
      <family val="2"/>
      <charset val="204"/>
    </font>
    <font>
      <b/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13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10" fillId="0" borderId="0" xfId="0" applyFont="1"/>
    <xf numFmtId="0" fontId="4" fillId="0" borderId="0" xfId="0" applyFont="1" applyAlignment="1">
      <alignment wrapText="1"/>
    </xf>
    <xf numFmtId="0" fontId="6" fillId="0" borderId="13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0" borderId="22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4" fillId="0" borderId="6" xfId="0" applyFont="1" applyBorder="1" applyAlignment="1">
      <alignment wrapText="1"/>
    </xf>
    <xf numFmtId="2" fontId="4" fillId="0" borderId="2" xfId="0" applyNumberFormat="1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12" fillId="0" borderId="4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13" fillId="0" borderId="25" xfId="0" applyFont="1" applyBorder="1" applyAlignment="1">
      <alignment horizontal="center" wrapText="1"/>
    </xf>
    <xf numFmtId="2" fontId="13" fillId="0" borderId="25" xfId="0" applyNumberFormat="1" applyFont="1" applyBorder="1" applyAlignment="1">
      <alignment wrapText="1"/>
    </xf>
    <xf numFmtId="0" fontId="13" fillId="0" borderId="8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0" fillId="0" borderId="2" xfId="0" applyFont="1" applyBorder="1" applyAlignment="1">
      <alignment wrapText="1"/>
    </xf>
    <xf numFmtId="2" fontId="4" fillId="0" borderId="7" xfId="0" applyNumberFormat="1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2" fontId="4" fillId="0" borderId="6" xfId="0" applyNumberFormat="1" applyFont="1" applyBorder="1" applyAlignment="1">
      <alignment wrapText="1"/>
    </xf>
    <xf numFmtId="2" fontId="10" fillId="0" borderId="1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14" fillId="0" borderId="0" xfId="0" applyNumberFormat="1" applyFont="1" applyBorder="1" applyAlignment="1">
      <alignment horizontal="left"/>
    </xf>
    <xf numFmtId="10" fontId="2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7" fillId="0" borderId="0" xfId="0" applyFont="1" applyBorder="1"/>
    <xf numFmtId="0" fontId="8" fillId="0" borderId="0" xfId="0" applyFont="1" applyBorder="1"/>
    <xf numFmtId="0" fontId="2" fillId="0" borderId="0" xfId="0" applyFont="1" applyBorder="1"/>
    <xf numFmtId="2" fontId="0" fillId="0" borderId="0" xfId="0" applyNumberFormat="1"/>
    <xf numFmtId="2" fontId="15" fillId="0" borderId="0" xfId="0" applyNumberFormat="1" applyFont="1"/>
    <xf numFmtId="0" fontId="15" fillId="0" borderId="0" xfId="0" applyFont="1"/>
    <xf numFmtId="0" fontId="4" fillId="0" borderId="0" xfId="0" applyNumberFormat="1" applyFont="1" applyBorder="1" applyAlignment="1">
      <alignment horizontal="left"/>
    </xf>
    <xf numFmtId="0" fontId="4" fillId="0" borderId="33" xfId="0" applyNumberFormat="1" applyFont="1" applyBorder="1" applyAlignment="1">
      <alignment horizontal="left" vertical="center" wrapText="1"/>
    </xf>
    <xf numFmtId="0" fontId="4" fillId="0" borderId="27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justify" wrapText="1"/>
    </xf>
    <xf numFmtId="0" fontId="17" fillId="0" borderId="0" xfId="0" applyNumberFormat="1" applyFont="1" applyBorder="1" applyAlignment="1">
      <alignment horizontal="justify" wrapText="1"/>
    </xf>
    <xf numFmtId="0" fontId="4" fillId="0" borderId="0" xfId="0" applyFont="1"/>
    <xf numFmtId="0" fontId="4" fillId="0" borderId="0" xfId="0" applyNumberFormat="1" applyFont="1" applyBorder="1" applyAlignment="1">
      <alignment horizontal="left" wrapText="1"/>
    </xf>
    <xf numFmtId="0" fontId="4" fillId="0" borderId="3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16" fillId="0" borderId="0" xfId="0" applyNumberFormat="1" applyFont="1" applyBorder="1" applyAlignment="1">
      <alignment horizontal="left"/>
    </xf>
    <xf numFmtId="49" fontId="16" fillId="0" borderId="0" xfId="0" applyNumberFormat="1" applyFont="1" applyBorder="1" applyAlignment="1">
      <alignment horizontal="left"/>
    </xf>
    <xf numFmtId="49" fontId="16" fillId="0" borderId="31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center" wrapText="1"/>
    </xf>
    <xf numFmtId="2" fontId="13" fillId="0" borderId="0" xfId="0" applyNumberFormat="1" applyFont="1" applyBorder="1" applyAlignment="1">
      <alignment wrapText="1"/>
    </xf>
    <xf numFmtId="0" fontId="13" fillId="0" borderId="0" xfId="0" applyFont="1" applyBorder="1" applyAlignment="1">
      <alignment wrapText="1"/>
    </xf>
    <xf numFmtId="2" fontId="13" fillId="0" borderId="8" xfId="0" applyNumberFormat="1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164" fontId="13" fillId="0" borderId="8" xfId="0" applyNumberFormat="1" applyFont="1" applyBorder="1" applyAlignment="1">
      <alignment wrapText="1"/>
    </xf>
    <xf numFmtId="164" fontId="4" fillId="0" borderId="6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4" fillId="0" borderId="0" xfId="0" applyFont="1" applyBorder="1" applyAlignment="1">
      <alignment horizontal="center"/>
    </xf>
    <xf numFmtId="0" fontId="10" fillId="0" borderId="0" xfId="0" applyFont="1" applyBorder="1" applyAlignment="1"/>
    <xf numFmtId="0" fontId="6" fillId="0" borderId="17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3" fillId="0" borderId="3" xfId="0" applyFont="1" applyBorder="1" applyAlignment="1">
      <alignment horizontal="right" wrapText="1"/>
    </xf>
    <xf numFmtId="0" fontId="13" fillId="0" borderId="25" xfId="0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6" fillId="0" borderId="10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3" fontId="5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1" fillId="0" borderId="9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13" fillId="0" borderId="8" xfId="0" applyFont="1" applyBorder="1" applyAlignment="1">
      <alignment horizontal="right" wrapText="1"/>
    </xf>
    <xf numFmtId="0" fontId="17" fillId="0" borderId="0" xfId="0" applyNumberFormat="1" applyFont="1" applyBorder="1" applyAlignment="1">
      <alignment horizontal="justify" wrapText="1"/>
    </xf>
    <xf numFmtId="49" fontId="4" fillId="0" borderId="27" xfId="0" applyNumberFormat="1" applyFont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0" fontId="4" fillId="0" borderId="28" xfId="0" applyNumberFormat="1" applyFont="1" applyBorder="1" applyAlignment="1">
      <alignment horizontal="left" vertical="center" wrapText="1"/>
    </xf>
    <xf numFmtId="0" fontId="4" fillId="0" borderId="28" xfId="0" applyFont="1" applyBorder="1" applyAlignment="1">
      <alignment wrapText="1"/>
    </xf>
    <xf numFmtId="0" fontId="4" fillId="0" borderId="29" xfId="0" applyFont="1" applyBorder="1" applyAlignment="1">
      <alignment wrapText="1"/>
    </xf>
    <xf numFmtId="0" fontId="4" fillId="0" borderId="27" xfId="0" applyNumberFormat="1" applyFont="1" applyBorder="1" applyAlignment="1">
      <alignment horizontal="center" vertical="center" wrapText="1"/>
    </xf>
    <xf numFmtId="0" fontId="4" fillId="0" borderId="28" xfId="0" applyNumberFormat="1" applyFont="1" applyBorder="1" applyAlignment="1">
      <alignment horizontal="center" vertical="center" wrapText="1"/>
    </xf>
    <xf numFmtId="0" fontId="4" fillId="0" borderId="29" xfId="0" applyNumberFormat="1" applyFont="1" applyBorder="1" applyAlignment="1">
      <alignment horizontal="center" vertical="center" wrapText="1"/>
    </xf>
    <xf numFmtId="2" fontId="4" fillId="0" borderId="27" xfId="0" applyNumberFormat="1" applyFont="1" applyBorder="1" applyAlignment="1">
      <alignment horizontal="center" vertical="center" wrapText="1"/>
    </xf>
    <xf numFmtId="2" fontId="4" fillId="0" borderId="28" xfId="0" applyNumberFormat="1" applyFont="1" applyBorder="1" applyAlignment="1">
      <alignment horizontal="center" vertical="center" wrapText="1"/>
    </xf>
    <xf numFmtId="2" fontId="4" fillId="0" borderId="29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right" vertical="center" wrapText="1"/>
    </xf>
    <xf numFmtId="0" fontId="4" fillId="0" borderId="27" xfId="0" applyNumberFormat="1" applyFont="1" applyBorder="1" applyAlignment="1">
      <alignment horizontal="left" vertical="center" wrapText="1"/>
    </xf>
    <xf numFmtId="49" fontId="4" fillId="0" borderId="30" xfId="0" applyNumberFormat="1" applyFont="1" applyBorder="1" applyAlignment="1">
      <alignment horizontal="center" vertical="center" wrapText="1"/>
    </xf>
    <xf numFmtId="0" fontId="4" fillId="0" borderId="31" xfId="0" applyFont="1" applyBorder="1" applyAlignment="1">
      <alignment wrapText="1"/>
    </xf>
    <xf numFmtId="0" fontId="4" fillId="0" borderId="32" xfId="0" applyFont="1" applyBorder="1" applyAlignment="1">
      <alignment wrapText="1"/>
    </xf>
    <xf numFmtId="0" fontId="4" fillId="0" borderId="33" xfId="0" applyFont="1" applyBorder="1" applyAlignment="1">
      <alignment wrapText="1"/>
    </xf>
    <xf numFmtId="0" fontId="4" fillId="0" borderId="26" xfId="0" applyFont="1" applyBorder="1" applyAlignment="1">
      <alignment wrapText="1"/>
    </xf>
    <xf numFmtId="0" fontId="4" fillId="0" borderId="34" xfId="0" applyFont="1" applyBorder="1" applyAlignment="1">
      <alignment wrapText="1"/>
    </xf>
    <xf numFmtId="0" fontId="4" fillId="0" borderId="30" xfId="0" applyNumberFormat="1" applyFont="1" applyBorder="1" applyAlignment="1">
      <alignment horizontal="left" vertical="center" wrapText="1"/>
    </xf>
    <xf numFmtId="0" fontId="4" fillId="0" borderId="30" xfId="0" applyNumberFormat="1" applyFont="1" applyBorder="1" applyAlignment="1">
      <alignment horizontal="center" wrapText="1"/>
    </xf>
    <xf numFmtId="2" fontId="4" fillId="0" borderId="30" xfId="0" applyNumberFormat="1" applyFont="1" applyBorder="1" applyAlignment="1">
      <alignment horizontal="center" wrapText="1"/>
    </xf>
    <xf numFmtId="2" fontId="4" fillId="0" borderId="31" xfId="0" applyNumberFormat="1" applyFont="1" applyBorder="1" applyAlignment="1">
      <alignment wrapText="1"/>
    </xf>
    <xf numFmtId="2" fontId="4" fillId="0" borderId="32" xfId="0" applyNumberFormat="1" applyFont="1" applyBorder="1" applyAlignment="1">
      <alignment wrapText="1"/>
    </xf>
    <xf numFmtId="2" fontId="4" fillId="0" borderId="33" xfId="0" applyNumberFormat="1" applyFont="1" applyBorder="1" applyAlignment="1">
      <alignment wrapText="1"/>
    </xf>
    <xf numFmtId="2" fontId="4" fillId="0" borderId="26" xfId="0" applyNumberFormat="1" applyFont="1" applyBorder="1" applyAlignment="1">
      <alignment wrapText="1"/>
    </xf>
    <xf numFmtId="2" fontId="4" fillId="0" borderId="34" xfId="0" applyNumberFormat="1" applyFont="1" applyBorder="1" applyAlignment="1">
      <alignment wrapText="1"/>
    </xf>
    <xf numFmtId="0" fontId="4" fillId="0" borderId="26" xfId="0" applyNumberFormat="1" applyFont="1" applyBorder="1" applyAlignment="1">
      <alignment horizontal="left" vertical="center" wrapText="1"/>
    </xf>
    <xf numFmtId="0" fontId="4" fillId="0" borderId="33" xfId="0" applyNumberFormat="1" applyFont="1" applyBorder="1" applyAlignment="1">
      <alignment horizontal="center" wrapText="1"/>
    </xf>
    <xf numFmtId="0" fontId="4" fillId="0" borderId="31" xfId="0" applyNumberFormat="1" applyFont="1" applyBorder="1" applyAlignment="1">
      <alignment horizontal="left" vertical="center" wrapText="1"/>
    </xf>
    <xf numFmtId="0" fontId="4" fillId="0" borderId="27" xfId="0" applyNumberFormat="1" applyFont="1" applyBorder="1" applyAlignment="1">
      <alignment horizontal="center" vertical="top" wrapText="1"/>
    </xf>
    <xf numFmtId="0" fontId="16" fillId="0" borderId="0" xfId="0" applyNumberFormat="1" applyFont="1" applyBorder="1" applyAlignment="1">
      <alignment horizontal="left" wrapText="1"/>
    </xf>
    <xf numFmtId="0" fontId="16" fillId="0" borderId="26" xfId="0" applyNumberFormat="1" applyFont="1" applyBorder="1" applyAlignment="1">
      <alignment horizontal="left" wrapText="1"/>
    </xf>
    <xf numFmtId="0" fontId="16" fillId="0" borderId="0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9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right" vertical="center" wrapText="1"/>
    </xf>
    <xf numFmtId="49" fontId="4" fillId="0" borderId="29" xfId="0" applyNumberFormat="1" applyFont="1" applyBorder="1" applyAlignment="1">
      <alignment horizontal="righ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49" fontId="4" fillId="0" borderId="31" xfId="0" applyNumberFormat="1" applyFont="1" applyBorder="1" applyAlignment="1">
      <alignment horizontal="center" vertical="center" wrapText="1"/>
    </xf>
    <xf numFmtId="49" fontId="4" fillId="0" borderId="32" xfId="0" applyNumberFormat="1" applyFont="1" applyBorder="1" applyAlignment="1">
      <alignment horizontal="center" vertical="center" wrapText="1"/>
    </xf>
    <xf numFmtId="49" fontId="4" fillId="0" borderId="33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center" wrapText="1"/>
    </xf>
    <xf numFmtId="0" fontId="4" fillId="0" borderId="32" xfId="0" applyFont="1" applyBorder="1" applyAlignment="1">
      <alignment horizontal="center" wrapText="1"/>
    </xf>
    <xf numFmtId="2" fontId="4" fillId="0" borderId="31" xfId="0" applyNumberFormat="1" applyFont="1" applyBorder="1" applyAlignment="1">
      <alignment horizontal="center" wrapText="1"/>
    </xf>
    <xf numFmtId="2" fontId="4" fillId="0" borderId="32" xfId="0" applyNumberFormat="1" applyFont="1" applyBorder="1" applyAlignment="1">
      <alignment horizontal="center" wrapText="1"/>
    </xf>
    <xf numFmtId="2" fontId="4" fillId="0" borderId="33" xfId="0" applyNumberFormat="1" applyFont="1" applyBorder="1" applyAlignment="1">
      <alignment horizontal="center" wrapText="1"/>
    </xf>
    <xf numFmtId="2" fontId="4" fillId="0" borderId="26" xfId="0" applyNumberFormat="1" applyFont="1" applyBorder="1" applyAlignment="1">
      <alignment horizontal="center" wrapText="1"/>
    </xf>
    <xf numFmtId="2" fontId="4" fillId="0" borderId="34" xfId="0" applyNumberFormat="1" applyFont="1" applyBorder="1" applyAlignment="1">
      <alignment horizontal="center" wrapText="1"/>
    </xf>
    <xf numFmtId="0" fontId="4" fillId="0" borderId="34" xfId="0" applyNumberFormat="1" applyFont="1" applyBorder="1" applyAlignment="1">
      <alignment horizontal="left" vertical="center" wrapText="1"/>
    </xf>
    <xf numFmtId="0" fontId="4" fillId="0" borderId="26" xfId="0" applyFont="1" applyBorder="1" applyAlignment="1">
      <alignment horizontal="center" wrapText="1"/>
    </xf>
    <xf numFmtId="0" fontId="4" fillId="0" borderId="34" xfId="0" applyFont="1" applyBorder="1" applyAlignment="1">
      <alignment horizontal="center" wrapText="1"/>
    </xf>
    <xf numFmtId="0" fontId="4" fillId="0" borderId="32" xfId="0" applyNumberFormat="1" applyFont="1" applyBorder="1" applyAlignment="1">
      <alignment horizontal="left" vertical="center" wrapText="1"/>
    </xf>
    <xf numFmtId="0" fontId="4" fillId="0" borderId="31" xfId="0" applyNumberFormat="1" applyFont="1" applyBorder="1" applyAlignment="1">
      <alignment horizontal="center" wrapText="1"/>
    </xf>
    <xf numFmtId="0" fontId="4" fillId="0" borderId="32" xfId="0" applyNumberFormat="1" applyFont="1" applyBorder="1" applyAlignment="1">
      <alignment horizontal="center" wrapText="1"/>
    </xf>
    <xf numFmtId="0" fontId="4" fillId="0" borderId="26" xfId="0" applyNumberFormat="1" applyFont="1" applyBorder="1" applyAlignment="1">
      <alignment horizontal="center" wrapText="1"/>
    </xf>
    <xf numFmtId="0" fontId="4" fillId="0" borderId="34" xfId="0" applyNumberFormat="1" applyFont="1" applyBorder="1" applyAlignment="1">
      <alignment horizontal="center" wrapText="1"/>
    </xf>
    <xf numFmtId="0" fontId="4" fillId="0" borderId="28" xfId="0" applyNumberFormat="1" applyFont="1" applyBorder="1" applyAlignment="1">
      <alignment horizontal="center" vertical="top" wrapText="1"/>
    </xf>
    <xf numFmtId="0" fontId="4" fillId="0" borderId="29" xfId="0" applyNumberFormat="1" applyFont="1" applyBorder="1" applyAlignment="1">
      <alignment horizontal="center" vertical="top" wrapText="1"/>
    </xf>
    <xf numFmtId="0" fontId="16" fillId="0" borderId="0" xfId="0" applyNumberFormat="1" applyFont="1" applyBorder="1" applyAlignment="1">
      <alignment horizontal="left" vertical="center" wrapText="1"/>
    </xf>
    <xf numFmtId="0" fontId="16" fillId="0" borderId="26" xfId="0" applyNumberFormat="1" applyFont="1" applyBorder="1" applyAlignment="1">
      <alignment horizontal="left" vertical="center" wrapText="1"/>
    </xf>
    <xf numFmtId="0" fontId="4" fillId="0" borderId="27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0" fontId="4" fillId="0" borderId="29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31" xfId="0" applyNumberFormat="1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9" fontId="4" fillId="0" borderId="27" xfId="0" applyNumberFormat="1" applyFont="1" applyBorder="1" applyAlignment="1">
      <alignment horizontal="center" vertical="center"/>
    </xf>
    <xf numFmtId="9" fontId="4" fillId="0" borderId="28" xfId="0" applyNumberFormat="1" applyFont="1" applyBorder="1" applyAlignment="1">
      <alignment horizontal="center" vertical="center"/>
    </xf>
    <xf numFmtId="9" fontId="4" fillId="0" borderId="29" xfId="0" applyNumberFormat="1" applyFont="1" applyBorder="1" applyAlignment="1">
      <alignment horizontal="center" vertical="center"/>
    </xf>
    <xf numFmtId="2" fontId="4" fillId="0" borderId="27" xfId="0" applyNumberFormat="1" applyFont="1" applyBorder="1" applyAlignment="1">
      <alignment horizontal="center" vertical="center"/>
    </xf>
    <xf numFmtId="2" fontId="4" fillId="0" borderId="28" xfId="0" applyNumberFormat="1" applyFont="1" applyBorder="1" applyAlignment="1">
      <alignment horizontal="center" vertical="center"/>
    </xf>
    <xf numFmtId="2" fontId="4" fillId="0" borderId="29" xfId="0" applyNumberFormat="1" applyFont="1" applyBorder="1" applyAlignment="1">
      <alignment horizontal="center" vertical="center"/>
    </xf>
    <xf numFmtId="49" fontId="4" fillId="0" borderId="27" xfId="0" applyNumberFormat="1" applyFont="1" applyBorder="1" applyAlignment="1">
      <alignment horizontal="right" vertical="center"/>
    </xf>
    <xf numFmtId="49" fontId="4" fillId="0" borderId="28" xfId="0" applyNumberFormat="1" applyFont="1" applyBorder="1" applyAlignment="1">
      <alignment horizontal="right" vertical="center"/>
    </xf>
    <xf numFmtId="49" fontId="4" fillId="0" borderId="29" xfId="0" applyNumberFormat="1" applyFont="1" applyBorder="1" applyAlignment="1">
      <alignment horizontal="right" vertical="center"/>
    </xf>
    <xf numFmtId="49" fontId="4" fillId="0" borderId="27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/>
    </xf>
    <xf numFmtId="49" fontId="4" fillId="0" borderId="29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top"/>
    </xf>
    <xf numFmtId="0" fontId="16" fillId="0" borderId="0" xfId="0" applyNumberFormat="1" applyFont="1" applyBorder="1" applyAlignment="1">
      <alignment horizontal="center"/>
    </xf>
    <xf numFmtId="0" fontId="4" fillId="0" borderId="30" xfId="0" applyNumberFormat="1" applyFont="1" applyBorder="1" applyAlignment="1">
      <alignment horizontal="center" vertical="center" wrapText="1"/>
    </xf>
    <xf numFmtId="0" fontId="4" fillId="0" borderId="31" xfId="0" applyNumberFormat="1" applyFont="1" applyBorder="1" applyAlignment="1">
      <alignment horizontal="center" vertical="center" wrapText="1"/>
    </xf>
    <xf numFmtId="0" fontId="4" fillId="0" borderId="32" xfId="0" applyNumberFormat="1" applyFont="1" applyBorder="1" applyAlignment="1">
      <alignment horizontal="center" vertical="center" wrapText="1"/>
    </xf>
    <xf numFmtId="0" fontId="4" fillId="0" borderId="35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36" xfId="0" applyNumberFormat="1" applyFont="1" applyBorder="1" applyAlignment="1">
      <alignment horizontal="center" vertical="center" wrapText="1"/>
    </xf>
    <xf numFmtId="0" fontId="4" fillId="0" borderId="33" xfId="0" applyNumberFormat="1" applyFont="1" applyBorder="1" applyAlignment="1">
      <alignment horizontal="center" vertical="center" wrapText="1"/>
    </xf>
    <xf numFmtId="0" fontId="4" fillId="0" borderId="26" xfId="0" applyNumberFormat="1" applyFont="1" applyBorder="1" applyAlignment="1">
      <alignment horizontal="center" vertical="center" wrapText="1"/>
    </xf>
    <xf numFmtId="0" fontId="4" fillId="0" borderId="34" xfId="0" applyNumberFormat="1" applyFont="1" applyBorder="1" applyAlignment="1">
      <alignment horizontal="center" vertical="center" wrapText="1"/>
    </xf>
    <xf numFmtId="0" fontId="18" fillId="0" borderId="0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49" fontId="16" fillId="0" borderId="26" xfId="0" applyNumberFormat="1" applyFont="1" applyBorder="1" applyAlignment="1">
      <alignment horizontal="left"/>
    </xf>
    <xf numFmtId="0" fontId="16" fillId="0" borderId="0" xfId="0" applyNumberFormat="1" applyFont="1" applyBorder="1" applyAlignment="1">
      <alignment horizontal="left"/>
    </xf>
    <xf numFmtId="0" fontId="16" fillId="0" borderId="26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31"/>
  <sheetViews>
    <sheetView topLeftCell="A77" zoomScaleNormal="100" workbookViewId="0">
      <selection activeCell="J87" sqref="J87"/>
    </sheetView>
  </sheetViews>
  <sheetFormatPr defaultRowHeight="12.75" x14ac:dyDescent="0.2"/>
  <cols>
    <col min="1" max="1" width="4.28515625" customWidth="1"/>
    <col min="2" max="2" width="19.5703125" customWidth="1"/>
    <col min="3" max="3" width="8.140625" customWidth="1"/>
    <col min="4" max="4" width="12.140625" customWidth="1"/>
    <col min="5" max="5" width="10.7109375" bestFit="1" customWidth="1"/>
    <col min="6" max="6" width="11.85546875" customWidth="1"/>
    <col min="7" max="7" width="9.28515625" bestFit="1" customWidth="1"/>
    <col min="8" max="8" width="9.5703125" bestFit="1" customWidth="1"/>
    <col min="9" max="9" width="10.7109375" customWidth="1"/>
    <col min="10" max="10" width="15.28515625" customWidth="1"/>
    <col min="12" max="12" width="11.5703125" bestFit="1" customWidth="1"/>
    <col min="17" max="17" width="10.5703125" bestFit="1" customWidth="1"/>
  </cols>
  <sheetData>
    <row r="2" spans="1:10" ht="33.75" customHeight="1" x14ac:dyDescent="0.2">
      <c r="A2" s="95" t="s">
        <v>101</v>
      </c>
      <c r="B2" s="96"/>
      <c r="C2" s="96"/>
      <c r="D2" s="96"/>
      <c r="E2" s="96"/>
      <c r="F2" s="96"/>
      <c r="G2" s="96"/>
      <c r="H2" s="96"/>
      <c r="I2" s="96"/>
      <c r="J2" s="96"/>
    </row>
    <row r="3" spans="1:10" ht="30.75" customHeight="1" x14ac:dyDescent="0.2">
      <c r="A3" s="95" t="s">
        <v>94</v>
      </c>
      <c r="B3" s="96"/>
      <c r="C3" s="96"/>
      <c r="D3" s="96"/>
      <c r="E3" s="96"/>
      <c r="F3" s="96"/>
      <c r="G3" s="96"/>
      <c r="H3" s="96"/>
      <c r="I3" s="96"/>
      <c r="J3" s="96"/>
    </row>
    <row r="4" spans="1:10" ht="6.6" customHeight="1" x14ac:dyDescent="0.2">
      <c r="A4" s="5"/>
      <c r="B4" s="6"/>
      <c r="C4" s="6"/>
      <c r="D4" s="6"/>
      <c r="E4" s="6"/>
      <c r="F4" s="6"/>
      <c r="G4" s="6"/>
      <c r="H4" s="6"/>
      <c r="I4" s="6"/>
      <c r="J4" s="6"/>
    </row>
    <row r="5" spans="1:10" ht="14.25" x14ac:dyDescent="0.2">
      <c r="A5" s="95" t="s">
        <v>1</v>
      </c>
      <c r="B5" s="96"/>
      <c r="C5" s="96"/>
      <c r="D5" s="96"/>
      <c r="E5" s="96"/>
      <c r="F5" s="96"/>
      <c r="G5" s="96"/>
      <c r="H5" s="96"/>
      <c r="I5" s="96"/>
      <c r="J5" s="96"/>
    </row>
    <row r="6" spans="1:10" ht="14.25" x14ac:dyDescent="0.2">
      <c r="A6" s="7"/>
      <c r="B6" s="7"/>
      <c r="C6" s="7"/>
      <c r="D6" s="6"/>
      <c r="E6" s="6"/>
      <c r="F6" s="6"/>
      <c r="G6" s="6"/>
      <c r="H6" s="6"/>
      <c r="I6" s="6"/>
      <c r="J6" s="6"/>
    </row>
    <row r="7" spans="1:10" ht="15" thickBot="1" x14ac:dyDescent="0.25">
      <c r="A7" s="98" t="s">
        <v>2</v>
      </c>
      <c r="B7" s="99"/>
      <c r="C7" s="99"/>
      <c r="D7" s="99"/>
      <c r="E7" s="99"/>
      <c r="F7" s="99"/>
      <c r="G7" s="99"/>
      <c r="H7" s="97">
        <v>110</v>
      </c>
      <c r="I7" s="97"/>
      <c r="J7" s="6"/>
    </row>
    <row r="8" spans="1:10" ht="4.9000000000000004" customHeight="1" x14ac:dyDescent="0.2">
      <c r="A8" s="7" t="s">
        <v>0</v>
      </c>
      <c r="B8" s="66" t="s">
        <v>0</v>
      </c>
      <c r="C8" s="66"/>
      <c r="D8" s="6"/>
      <c r="E8" s="6"/>
      <c r="F8" s="6"/>
      <c r="G8" s="6"/>
      <c r="H8" s="6"/>
      <c r="I8" s="6"/>
      <c r="J8" s="6"/>
    </row>
    <row r="9" spans="1:10" ht="14.25" x14ac:dyDescent="0.2">
      <c r="A9" s="100" t="s">
        <v>11</v>
      </c>
      <c r="B9" s="96"/>
      <c r="C9" s="96"/>
      <c r="D9" s="96"/>
      <c r="E9" s="96"/>
      <c r="F9" s="96"/>
      <c r="G9" s="96"/>
      <c r="H9" s="96"/>
      <c r="I9" s="96"/>
      <c r="J9" s="96"/>
    </row>
    <row r="10" spans="1:10" ht="14.25" x14ac:dyDescent="0.2">
      <c r="A10" s="5"/>
      <c r="B10" s="6"/>
      <c r="C10" s="6"/>
      <c r="D10" s="6"/>
      <c r="E10" s="6"/>
      <c r="F10" s="6"/>
      <c r="G10" s="6"/>
      <c r="H10" s="6"/>
      <c r="I10" s="6"/>
      <c r="J10" s="6"/>
    </row>
    <row r="11" spans="1:10" ht="14.25" x14ac:dyDescent="0.2">
      <c r="A11" s="95" t="s">
        <v>3</v>
      </c>
      <c r="B11" s="96"/>
      <c r="C11" s="96"/>
      <c r="D11" s="96"/>
      <c r="E11" s="96"/>
      <c r="F11" s="96"/>
      <c r="G11" s="96"/>
      <c r="H11" s="96"/>
      <c r="I11" s="96"/>
      <c r="J11" s="96"/>
    </row>
    <row r="12" spans="1:10" x14ac:dyDescent="0.2">
      <c r="A12" s="2"/>
      <c r="B12" s="2"/>
      <c r="C12" s="2"/>
    </row>
    <row r="13" spans="1:10" ht="15" x14ac:dyDescent="0.2">
      <c r="A13" s="82" t="s">
        <v>2</v>
      </c>
      <c r="B13" s="83"/>
      <c r="C13" s="83"/>
      <c r="D13" s="83"/>
      <c r="E13" s="83"/>
      <c r="F13" s="84" t="s">
        <v>98</v>
      </c>
      <c r="G13" s="85"/>
      <c r="H13" s="85"/>
      <c r="I13" s="85"/>
      <c r="J13" s="85"/>
    </row>
    <row r="14" spans="1:10" ht="22.15" customHeight="1" thickBot="1" x14ac:dyDescent="0.25">
      <c r="A14" s="70" t="s">
        <v>22</v>
      </c>
      <c r="B14" s="71"/>
      <c r="C14" s="71"/>
      <c r="D14" s="71"/>
      <c r="E14" s="71"/>
      <c r="F14" s="71"/>
      <c r="G14" s="71"/>
      <c r="H14" s="71"/>
      <c r="I14" s="71"/>
      <c r="J14" s="71"/>
    </row>
    <row r="15" spans="1:10" ht="13.5" thickBot="1" x14ac:dyDescent="0.25">
      <c r="A15" s="76" t="s">
        <v>13</v>
      </c>
      <c r="B15" s="72" t="s">
        <v>12</v>
      </c>
      <c r="C15" s="72" t="s">
        <v>14</v>
      </c>
      <c r="D15" s="67" t="s">
        <v>15</v>
      </c>
      <c r="E15" s="68"/>
      <c r="F15" s="68"/>
      <c r="G15" s="69"/>
      <c r="H15" s="72" t="s">
        <v>19</v>
      </c>
      <c r="I15" s="72" t="s">
        <v>20</v>
      </c>
      <c r="J15" s="74" t="s">
        <v>21</v>
      </c>
    </row>
    <row r="16" spans="1:10" ht="13.5" thickBot="1" x14ac:dyDescent="0.25">
      <c r="A16" s="77"/>
      <c r="B16" s="73"/>
      <c r="C16" s="73"/>
      <c r="D16" s="86" t="s">
        <v>4</v>
      </c>
      <c r="E16" s="88" t="s">
        <v>5</v>
      </c>
      <c r="F16" s="89"/>
      <c r="G16" s="90"/>
      <c r="H16" s="73"/>
      <c r="I16" s="73"/>
      <c r="J16" s="75"/>
    </row>
    <row r="17" spans="1:17" ht="89.25" x14ac:dyDescent="0.2">
      <c r="A17" s="77"/>
      <c r="B17" s="73"/>
      <c r="C17" s="73"/>
      <c r="D17" s="87"/>
      <c r="E17" s="8" t="s">
        <v>16</v>
      </c>
      <c r="F17" s="8" t="s">
        <v>17</v>
      </c>
      <c r="G17" s="8" t="s">
        <v>18</v>
      </c>
      <c r="H17" s="73"/>
      <c r="I17" s="73"/>
      <c r="J17" s="75"/>
    </row>
    <row r="18" spans="1:17" x14ac:dyDescent="0.2">
      <c r="A18" s="12">
        <v>1</v>
      </c>
      <c r="B18" s="3">
        <v>2</v>
      </c>
      <c r="C18" s="3">
        <v>3</v>
      </c>
      <c r="D18" s="3">
        <v>4</v>
      </c>
      <c r="E18" s="3">
        <v>5</v>
      </c>
      <c r="F18" s="3">
        <v>6</v>
      </c>
      <c r="G18" s="3">
        <v>7</v>
      </c>
      <c r="H18" s="3">
        <v>8</v>
      </c>
      <c r="I18" s="3">
        <v>9</v>
      </c>
      <c r="J18" s="13">
        <v>10</v>
      </c>
    </row>
    <row r="19" spans="1:17" ht="14.25" hidden="1" x14ac:dyDescent="0.2">
      <c r="A19" s="18">
        <v>1</v>
      </c>
      <c r="B19" s="19" t="s">
        <v>6</v>
      </c>
      <c r="C19" s="19">
        <v>1</v>
      </c>
      <c r="D19" s="10">
        <f>E19+F19+G19</f>
        <v>32797.5</v>
      </c>
      <c r="E19" s="10">
        <v>26238</v>
      </c>
      <c r="F19" s="10">
        <v>0</v>
      </c>
      <c r="G19" s="10">
        <f>E19*20/80</f>
        <v>6559.5</v>
      </c>
      <c r="H19" s="10"/>
      <c r="I19" s="10">
        <f>D19*15%</f>
        <v>4919.625</v>
      </c>
      <c r="J19" s="14">
        <f>C19*(D19+I19)*12</f>
        <v>452605.5</v>
      </c>
      <c r="L19">
        <v>26043</v>
      </c>
      <c r="M19">
        <f>L19*9</f>
        <v>234387</v>
      </c>
      <c r="N19">
        <f>L19*1.03</f>
        <v>26824.29</v>
      </c>
      <c r="O19">
        <f>N19*3</f>
        <v>80472.87</v>
      </c>
      <c r="P19">
        <f>M19+O19</f>
        <v>314859.87</v>
      </c>
      <c r="Q19">
        <f>P19/12</f>
        <v>26238.322499999998</v>
      </c>
    </row>
    <row r="20" spans="1:17" ht="14.25" hidden="1" x14ac:dyDescent="0.2">
      <c r="A20" s="18">
        <v>2</v>
      </c>
      <c r="B20" s="19" t="s">
        <v>23</v>
      </c>
      <c r="C20" s="19">
        <v>1</v>
      </c>
      <c r="D20" s="10">
        <f t="shared" ref="D20:D22" si="0">E20+F20+G20</f>
        <v>23168.75</v>
      </c>
      <c r="E20" s="10">
        <v>18535</v>
      </c>
      <c r="F20" s="10"/>
      <c r="G20" s="10">
        <f t="shared" ref="G20:G22" si="1">E20*20/80</f>
        <v>4633.75</v>
      </c>
      <c r="H20" s="10"/>
      <c r="I20" s="10">
        <f t="shared" ref="I20:I22" si="2">D20*15%</f>
        <v>3475.3125</v>
      </c>
      <c r="J20" s="14">
        <f t="shared" ref="J20:J22" si="3">C20*(D20+I20)*12</f>
        <v>319728.75</v>
      </c>
      <c r="L20">
        <v>18397</v>
      </c>
      <c r="M20">
        <f t="shared" ref="M20:M24" si="4">L20*9</f>
        <v>165573</v>
      </c>
      <c r="N20">
        <f t="shared" ref="N20:N24" si="5">L20*1.03</f>
        <v>18948.91</v>
      </c>
      <c r="O20">
        <f t="shared" ref="O20:O24" si="6">N20*3</f>
        <v>56846.729999999996</v>
      </c>
      <c r="P20">
        <f t="shared" ref="P20:P24" si="7">M20+O20</f>
        <v>222419.72999999998</v>
      </c>
      <c r="Q20">
        <f t="shared" ref="Q20:Q24" si="8">P20/12</f>
        <v>18534.977499999997</v>
      </c>
    </row>
    <row r="21" spans="1:17" ht="14.25" x14ac:dyDescent="0.2">
      <c r="A21" s="18"/>
      <c r="B21" s="19" t="s">
        <v>100</v>
      </c>
      <c r="C21" s="19">
        <v>2</v>
      </c>
      <c r="D21" s="10">
        <f>(D19+D20)/2</f>
        <v>27983.125</v>
      </c>
      <c r="E21" s="10">
        <f t="shared" ref="E21:I21" si="9">(E19+E20)/2</f>
        <v>22386.5</v>
      </c>
      <c r="F21" s="10">
        <f t="shared" si="9"/>
        <v>0</v>
      </c>
      <c r="G21" s="10">
        <f t="shared" si="9"/>
        <v>5596.625</v>
      </c>
      <c r="H21" s="10">
        <f t="shared" si="9"/>
        <v>0</v>
      </c>
      <c r="I21" s="10">
        <f t="shared" si="9"/>
        <v>4197.46875</v>
      </c>
      <c r="J21" s="14">
        <f>J19+J20</f>
        <v>772334.25</v>
      </c>
    </row>
    <row r="22" spans="1:17" ht="30" hidden="1" customHeight="1" x14ac:dyDescent="0.2">
      <c r="A22" s="18">
        <v>3</v>
      </c>
      <c r="B22" s="19" t="s">
        <v>24</v>
      </c>
      <c r="C22" s="19">
        <v>1</v>
      </c>
      <c r="D22" s="10">
        <f t="shared" si="0"/>
        <v>10508.75</v>
      </c>
      <c r="E22" s="10">
        <v>8407</v>
      </c>
      <c r="F22" s="11"/>
      <c r="G22" s="10">
        <f t="shared" si="1"/>
        <v>2101.75</v>
      </c>
      <c r="H22" s="17"/>
      <c r="I22" s="10">
        <f t="shared" si="2"/>
        <v>1576.3125</v>
      </c>
      <c r="J22" s="14">
        <f t="shared" si="3"/>
        <v>145020.75</v>
      </c>
      <c r="L22">
        <v>8344</v>
      </c>
      <c r="M22">
        <f t="shared" si="4"/>
        <v>75096</v>
      </c>
      <c r="N22">
        <f t="shared" si="5"/>
        <v>8594.32</v>
      </c>
      <c r="O22">
        <f t="shared" si="6"/>
        <v>25782.959999999999</v>
      </c>
      <c r="P22">
        <f t="shared" si="7"/>
        <v>100878.95999999999</v>
      </c>
      <c r="Q22">
        <f t="shared" si="8"/>
        <v>8406.58</v>
      </c>
    </row>
    <row r="23" spans="1:17" ht="30" hidden="1" customHeight="1" x14ac:dyDescent="0.2">
      <c r="A23" s="18">
        <v>4</v>
      </c>
      <c r="B23" s="19" t="s">
        <v>25</v>
      </c>
      <c r="C23" s="19">
        <v>1</v>
      </c>
      <c r="D23" s="10">
        <f t="shared" ref="D23" si="10">E23+F23+G23</f>
        <v>6311.25</v>
      </c>
      <c r="E23" s="10">
        <v>5049</v>
      </c>
      <c r="F23" s="11"/>
      <c r="G23" s="10">
        <f t="shared" ref="G23" si="11">E23*20/80</f>
        <v>1262.25</v>
      </c>
      <c r="H23" s="17"/>
      <c r="I23" s="10">
        <f t="shared" ref="I23" si="12">D23*15%</f>
        <v>946.6875</v>
      </c>
      <c r="J23" s="14">
        <f t="shared" ref="J23" si="13">C23*(D23+I23)*12</f>
        <v>87095.25</v>
      </c>
    </row>
    <row r="24" spans="1:17" ht="42.75" customHeight="1" thickBot="1" x14ac:dyDescent="0.25">
      <c r="A24" s="18">
        <v>4</v>
      </c>
      <c r="B24" s="19" t="s">
        <v>102</v>
      </c>
      <c r="C24" s="19">
        <v>1</v>
      </c>
      <c r="D24" s="10">
        <f>(D22+D23)/2</f>
        <v>8410</v>
      </c>
      <c r="E24" s="63">
        <f>(E22+E23)/2</f>
        <v>6728</v>
      </c>
      <c r="F24" s="11">
        <f t="shared" ref="F24:I24" si="14">(F22+F23)/2</f>
        <v>0</v>
      </c>
      <c r="G24" s="10">
        <f t="shared" si="14"/>
        <v>1682</v>
      </c>
      <c r="H24" s="17">
        <f t="shared" si="14"/>
        <v>0</v>
      </c>
      <c r="I24" s="10">
        <f t="shared" si="14"/>
        <v>1261.5</v>
      </c>
      <c r="J24" s="14">
        <f>145020.75+87095.65</f>
        <v>232116.4</v>
      </c>
      <c r="L24">
        <v>5011</v>
      </c>
      <c r="M24">
        <f t="shared" si="4"/>
        <v>45099</v>
      </c>
      <c r="N24">
        <f t="shared" si="5"/>
        <v>5161.33</v>
      </c>
      <c r="O24">
        <f t="shared" si="6"/>
        <v>15483.99</v>
      </c>
      <c r="P24">
        <f t="shared" si="7"/>
        <v>60582.99</v>
      </c>
      <c r="Q24">
        <f t="shared" si="8"/>
        <v>5048.5824999999995</v>
      </c>
    </row>
    <row r="25" spans="1:17" ht="16.5" thickBot="1" x14ac:dyDescent="0.3">
      <c r="A25" s="78" t="s">
        <v>7</v>
      </c>
      <c r="B25" s="79"/>
      <c r="C25" s="21">
        <v>3</v>
      </c>
      <c r="D25" s="22"/>
      <c r="E25" s="22"/>
      <c r="F25" s="22"/>
      <c r="G25" s="22"/>
      <c r="H25" s="22"/>
      <c r="I25" s="22"/>
      <c r="J25" s="23">
        <f>J21+J24</f>
        <v>1004450.65</v>
      </c>
    </row>
    <row r="26" spans="1:17" x14ac:dyDescent="0.2">
      <c r="A26" s="1"/>
    </row>
    <row r="27" spans="1:17" ht="15" thickBot="1" x14ac:dyDescent="0.25">
      <c r="A27" s="70" t="s">
        <v>26</v>
      </c>
      <c r="B27" s="71"/>
      <c r="C27" s="71"/>
      <c r="D27" s="71"/>
      <c r="E27" s="71"/>
      <c r="F27" s="71"/>
      <c r="G27" s="71"/>
      <c r="H27" s="71"/>
      <c r="I27" s="71"/>
      <c r="J27" s="71"/>
    </row>
    <row r="28" spans="1:17" ht="13.5" thickBot="1" x14ac:dyDescent="0.25">
      <c r="A28" s="76" t="s">
        <v>13</v>
      </c>
      <c r="B28" s="72" t="s">
        <v>12</v>
      </c>
      <c r="C28" s="72" t="s">
        <v>14</v>
      </c>
      <c r="D28" s="67" t="s">
        <v>15</v>
      </c>
      <c r="E28" s="68"/>
      <c r="F28" s="68"/>
      <c r="G28" s="69"/>
      <c r="H28" s="72" t="s">
        <v>95</v>
      </c>
      <c r="I28" s="72" t="s">
        <v>20</v>
      </c>
      <c r="J28" s="74" t="s">
        <v>21</v>
      </c>
    </row>
    <row r="29" spans="1:17" ht="13.5" thickBot="1" x14ac:dyDescent="0.25">
      <c r="A29" s="77"/>
      <c r="B29" s="73"/>
      <c r="C29" s="73"/>
      <c r="D29" s="86" t="s">
        <v>4</v>
      </c>
      <c r="E29" s="88" t="s">
        <v>5</v>
      </c>
      <c r="F29" s="89"/>
      <c r="G29" s="90"/>
      <c r="H29" s="73"/>
      <c r="I29" s="73"/>
      <c r="J29" s="75"/>
    </row>
    <row r="30" spans="1:17" ht="89.25" x14ac:dyDescent="0.2">
      <c r="A30" s="77"/>
      <c r="B30" s="73"/>
      <c r="C30" s="73"/>
      <c r="D30" s="87"/>
      <c r="E30" s="8" t="s">
        <v>16</v>
      </c>
      <c r="F30" s="8" t="s">
        <v>17</v>
      </c>
      <c r="G30" s="8" t="s">
        <v>18</v>
      </c>
      <c r="H30" s="73"/>
      <c r="I30" s="73"/>
      <c r="J30" s="75"/>
    </row>
    <row r="31" spans="1:17" x14ac:dyDescent="0.2">
      <c r="A31" s="12">
        <v>1</v>
      </c>
      <c r="B31" s="3">
        <v>2</v>
      </c>
      <c r="C31" s="3">
        <v>3</v>
      </c>
      <c r="D31" s="3">
        <v>4</v>
      </c>
      <c r="E31" s="3">
        <v>5</v>
      </c>
      <c r="F31" s="3">
        <v>6</v>
      </c>
      <c r="G31" s="3">
        <v>7</v>
      </c>
      <c r="H31" s="3">
        <v>8</v>
      </c>
      <c r="I31" s="3">
        <v>9</v>
      </c>
      <c r="J31" s="13">
        <v>10</v>
      </c>
    </row>
    <row r="32" spans="1:17" ht="14.25" hidden="1" x14ac:dyDescent="0.2">
      <c r="A32" s="18">
        <v>1</v>
      </c>
      <c r="B32" s="19" t="s">
        <v>34</v>
      </c>
      <c r="C32" s="19">
        <v>1</v>
      </c>
      <c r="D32" s="10">
        <f t="shared" ref="D32:D37" si="15">E32+F32+G32</f>
        <v>23637.5</v>
      </c>
      <c r="E32" s="10">
        <v>16070</v>
      </c>
      <c r="F32" s="10">
        <v>2840</v>
      </c>
      <c r="G32" s="10">
        <f>(E32+F32)*20/80</f>
        <v>4727.5</v>
      </c>
      <c r="H32" s="10"/>
      <c r="I32" s="10">
        <f>D32*15%</f>
        <v>3545.625</v>
      </c>
      <c r="J32" s="14">
        <f>C32*(D32+I32)*12</f>
        <v>326197.5</v>
      </c>
      <c r="L32">
        <v>15950</v>
      </c>
      <c r="M32">
        <f>L32*9</f>
        <v>143550</v>
      </c>
      <c r="N32">
        <f>L32*1.03</f>
        <v>16428.5</v>
      </c>
      <c r="O32">
        <f>N32*3</f>
        <v>49285.5</v>
      </c>
      <c r="P32">
        <f>M32+O32</f>
        <v>192835.5</v>
      </c>
      <c r="Q32">
        <f>P32/12</f>
        <v>16069.625</v>
      </c>
    </row>
    <row r="33" spans="1:17" ht="25.5" hidden="1" x14ac:dyDescent="0.2">
      <c r="A33" s="18">
        <v>2</v>
      </c>
      <c r="B33" s="19" t="s">
        <v>27</v>
      </c>
      <c r="C33" s="19">
        <v>0.5</v>
      </c>
      <c r="D33" s="10">
        <f t="shared" si="15"/>
        <v>21410</v>
      </c>
      <c r="E33" s="10">
        <v>17128</v>
      </c>
      <c r="F33" s="10"/>
      <c r="G33" s="10">
        <f t="shared" ref="G33:G38" si="16">(E33+F33)*20/80</f>
        <v>4282</v>
      </c>
      <c r="H33" s="10"/>
      <c r="I33" s="10">
        <f t="shared" ref="I33:I35" si="17">D33*15%</f>
        <v>3211.5</v>
      </c>
      <c r="J33" s="31">
        <f t="shared" ref="J33:J35" si="18">C33*(D33+I33)*12</f>
        <v>147729</v>
      </c>
      <c r="L33">
        <v>17000</v>
      </c>
      <c r="M33">
        <f t="shared" ref="M33:M41" si="19">L33*9</f>
        <v>153000</v>
      </c>
      <c r="N33">
        <f t="shared" ref="N33:N41" si="20">L33*1.03</f>
        <v>17510</v>
      </c>
      <c r="O33">
        <f t="shared" ref="O33:O41" si="21">N33*3</f>
        <v>52530</v>
      </c>
      <c r="P33">
        <f t="shared" ref="P33:P41" si="22">M33+O33</f>
        <v>205530</v>
      </c>
      <c r="Q33">
        <f t="shared" ref="Q33:Q41" si="23">P33/12</f>
        <v>17127.5</v>
      </c>
    </row>
    <row r="34" spans="1:17" ht="14.25" hidden="1" x14ac:dyDescent="0.2">
      <c r="A34" s="18">
        <v>3</v>
      </c>
      <c r="B34" s="19" t="s">
        <v>28</v>
      </c>
      <c r="C34" s="19">
        <v>0.5</v>
      </c>
      <c r="D34" s="10">
        <f t="shared" si="15"/>
        <v>22921.25</v>
      </c>
      <c r="E34" s="10">
        <v>18337</v>
      </c>
      <c r="F34" s="11"/>
      <c r="G34" s="10">
        <f t="shared" si="16"/>
        <v>4584.25</v>
      </c>
      <c r="H34" s="17"/>
      <c r="I34" s="10">
        <f t="shared" si="17"/>
        <v>3438.1875</v>
      </c>
      <c r="J34" s="31">
        <f t="shared" si="18"/>
        <v>158156.625</v>
      </c>
      <c r="L34">
        <v>18200</v>
      </c>
      <c r="M34">
        <f t="shared" si="19"/>
        <v>163800</v>
      </c>
      <c r="N34">
        <f t="shared" si="20"/>
        <v>18746</v>
      </c>
      <c r="O34">
        <f t="shared" si="21"/>
        <v>56238</v>
      </c>
      <c r="P34">
        <f t="shared" si="22"/>
        <v>220038</v>
      </c>
      <c r="Q34">
        <f t="shared" si="23"/>
        <v>18336.5</v>
      </c>
    </row>
    <row r="35" spans="1:17" ht="14.25" hidden="1" x14ac:dyDescent="0.2">
      <c r="A35" s="18">
        <v>4</v>
      </c>
      <c r="B35" s="19" t="s">
        <v>29</v>
      </c>
      <c r="C35" s="19">
        <v>1</v>
      </c>
      <c r="D35" s="10">
        <f t="shared" si="15"/>
        <v>21458.75</v>
      </c>
      <c r="E35" s="11">
        <v>17027</v>
      </c>
      <c r="F35" s="11">
        <v>140</v>
      </c>
      <c r="G35" s="10">
        <f t="shared" si="16"/>
        <v>4291.75</v>
      </c>
      <c r="H35" s="17"/>
      <c r="I35" s="10">
        <f t="shared" si="17"/>
        <v>3218.8125</v>
      </c>
      <c r="J35" s="31">
        <f t="shared" si="18"/>
        <v>296130.75</v>
      </c>
      <c r="L35">
        <v>16900</v>
      </c>
      <c r="M35">
        <f t="shared" si="19"/>
        <v>152100</v>
      </c>
      <c r="N35">
        <f t="shared" si="20"/>
        <v>17407</v>
      </c>
      <c r="O35">
        <f t="shared" si="21"/>
        <v>52221</v>
      </c>
      <c r="P35">
        <f t="shared" si="22"/>
        <v>204321</v>
      </c>
      <c r="Q35">
        <f t="shared" si="23"/>
        <v>17026.75</v>
      </c>
    </row>
    <row r="36" spans="1:17" ht="14.25" hidden="1" x14ac:dyDescent="0.2">
      <c r="A36" s="20">
        <v>5</v>
      </c>
      <c r="B36" s="16" t="s">
        <v>30</v>
      </c>
      <c r="C36" s="16">
        <v>3</v>
      </c>
      <c r="D36" s="10">
        <f t="shared" si="15"/>
        <v>18870</v>
      </c>
      <c r="E36" s="15">
        <v>15096</v>
      </c>
      <c r="F36" s="15"/>
      <c r="G36" s="10">
        <f t="shared" si="16"/>
        <v>3774</v>
      </c>
      <c r="H36" s="15"/>
      <c r="I36" s="15">
        <f>D36*15%</f>
        <v>2830.5</v>
      </c>
      <c r="J36" s="26">
        <f t="shared" ref="J36:J39" si="24">C36*(D36+I36)*12</f>
        <v>781218</v>
      </c>
      <c r="L36">
        <v>14983.33</v>
      </c>
      <c r="M36">
        <f t="shared" si="19"/>
        <v>134849.97</v>
      </c>
      <c r="N36">
        <f t="shared" si="20"/>
        <v>15432.829900000001</v>
      </c>
      <c r="O36">
        <f t="shared" si="21"/>
        <v>46298.489700000006</v>
      </c>
      <c r="P36">
        <f t="shared" si="22"/>
        <v>181148.45970000001</v>
      </c>
      <c r="Q36">
        <f t="shared" si="23"/>
        <v>15095.704975000001</v>
      </c>
    </row>
    <row r="37" spans="1:17" ht="14.25" hidden="1" x14ac:dyDescent="0.2">
      <c r="A37" s="20">
        <v>6</v>
      </c>
      <c r="B37" s="16" t="s">
        <v>31</v>
      </c>
      <c r="C37" s="16">
        <v>1</v>
      </c>
      <c r="D37" s="10">
        <f t="shared" si="15"/>
        <v>24828.75</v>
      </c>
      <c r="E37" s="24">
        <v>19143</v>
      </c>
      <c r="F37" s="24">
        <v>720</v>
      </c>
      <c r="G37" s="10">
        <f t="shared" si="16"/>
        <v>4965.75</v>
      </c>
      <c r="H37" s="25"/>
      <c r="I37" s="15">
        <f t="shared" ref="I37:I38" si="25">D37*15%</f>
        <v>3724.3125</v>
      </c>
      <c r="J37" s="26">
        <f t="shared" si="24"/>
        <v>342636.75</v>
      </c>
      <c r="L37">
        <v>19000</v>
      </c>
      <c r="M37">
        <f t="shared" si="19"/>
        <v>171000</v>
      </c>
      <c r="N37">
        <f t="shared" si="20"/>
        <v>19570</v>
      </c>
      <c r="O37">
        <f t="shared" si="21"/>
        <v>58710</v>
      </c>
      <c r="P37">
        <f t="shared" si="22"/>
        <v>229710</v>
      </c>
      <c r="Q37">
        <f t="shared" si="23"/>
        <v>19142.5</v>
      </c>
    </row>
    <row r="38" spans="1:17" ht="25.5" hidden="1" x14ac:dyDescent="0.2">
      <c r="A38" s="20">
        <v>7</v>
      </c>
      <c r="B38" s="16" t="s">
        <v>32</v>
      </c>
      <c r="C38" s="16">
        <v>1</v>
      </c>
      <c r="D38" s="10">
        <f>E38+F38+G38</f>
        <v>20900</v>
      </c>
      <c r="E38" s="24">
        <v>16120</v>
      </c>
      <c r="F38" s="24">
        <v>600</v>
      </c>
      <c r="G38" s="10">
        <f t="shared" si="16"/>
        <v>4180</v>
      </c>
      <c r="H38" s="25"/>
      <c r="I38" s="15">
        <f t="shared" si="25"/>
        <v>3135</v>
      </c>
      <c r="J38" s="26">
        <f t="shared" si="24"/>
        <v>288420</v>
      </c>
      <c r="L38">
        <v>16000</v>
      </c>
      <c r="M38">
        <f t="shared" si="19"/>
        <v>144000</v>
      </c>
      <c r="N38">
        <f t="shared" si="20"/>
        <v>16480</v>
      </c>
      <c r="O38">
        <f t="shared" si="21"/>
        <v>49440</v>
      </c>
      <c r="P38">
        <f t="shared" si="22"/>
        <v>193440</v>
      </c>
      <c r="Q38">
        <f t="shared" si="23"/>
        <v>16120</v>
      </c>
    </row>
    <row r="39" spans="1:17" ht="14.25" hidden="1" x14ac:dyDescent="0.2">
      <c r="A39" s="20">
        <v>8</v>
      </c>
      <c r="B39" s="16" t="s">
        <v>33</v>
      </c>
      <c r="C39" s="16">
        <v>6.56</v>
      </c>
      <c r="D39" s="10">
        <f>E39+F39+G39</f>
        <v>21398.1875</v>
      </c>
      <c r="E39" s="24">
        <v>13832</v>
      </c>
      <c r="F39" s="24">
        <v>3286.55</v>
      </c>
      <c r="G39" s="10">
        <f>(E39+F39)*20/80</f>
        <v>4279.6374999999998</v>
      </c>
      <c r="H39" s="25"/>
      <c r="I39" s="15">
        <f>D39*15%</f>
        <v>3209.7281250000001</v>
      </c>
      <c r="J39" s="26">
        <f t="shared" si="24"/>
        <v>1937135.118</v>
      </c>
      <c r="L39">
        <v>13728.84</v>
      </c>
      <c r="M39">
        <f t="shared" si="19"/>
        <v>123559.56</v>
      </c>
      <c r="N39">
        <f t="shared" si="20"/>
        <v>14140.7052</v>
      </c>
      <c r="O39">
        <f t="shared" si="21"/>
        <v>42422.115600000005</v>
      </c>
      <c r="P39">
        <f t="shared" si="22"/>
        <v>165981.67560000002</v>
      </c>
      <c r="Q39">
        <f t="shared" si="23"/>
        <v>13831.806300000002</v>
      </c>
    </row>
    <row r="40" spans="1:17" ht="14.25" hidden="1" x14ac:dyDescent="0.2">
      <c r="A40" s="20">
        <v>9</v>
      </c>
      <c r="B40" s="16" t="s">
        <v>33</v>
      </c>
      <c r="C40" s="16">
        <v>16.61</v>
      </c>
      <c r="D40" s="10">
        <f>E40+F40+G40</f>
        <v>25792.9375</v>
      </c>
      <c r="E40" s="24">
        <v>16521</v>
      </c>
      <c r="F40" s="24">
        <v>4113.3500000000004</v>
      </c>
      <c r="G40" s="10">
        <f t="shared" ref="G40" si="26">(E40+F40)*20/80</f>
        <v>5158.5874999999996</v>
      </c>
      <c r="H40" s="25">
        <v>1721.36</v>
      </c>
      <c r="I40" s="15">
        <f>D40*15%</f>
        <v>3868.9406249999997</v>
      </c>
      <c r="J40" s="26">
        <f>C40*(D40+I40+H40)*12</f>
        <v>6255307.0230749995</v>
      </c>
    </row>
    <row r="41" spans="1:17" ht="24.75" customHeight="1" thickBot="1" x14ac:dyDescent="0.25">
      <c r="A41" s="20"/>
      <c r="B41" s="16" t="s">
        <v>103</v>
      </c>
      <c r="C41" s="16">
        <f>SUM(C32:C40)</f>
        <v>31.169999999999998</v>
      </c>
      <c r="D41" s="10">
        <f>E41+F41+G41</f>
        <v>24128.723611111112</v>
      </c>
      <c r="E41" s="15">
        <v>18002.990000000002</v>
      </c>
      <c r="F41" s="15">
        <f>SUM(F32:F40)/9</f>
        <v>1299.9888888888891</v>
      </c>
      <c r="G41" s="10">
        <f>(E41+F41)*20/80</f>
        <v>4825.7447222222227</v>
      </c>
      <c r="H41" s="15">
        <v>399.76</v>
      </c>
      <c r="I41" s="15">
        <f>D41*15%</f>
        <v>3619.3085416666668</v>
      </c>
      <c r="J41" s="26">
        <v>10528349.35</v>
      </c>
      <c r="L41">
        <v>16397.3</v>
      </c>
      <c r="M41">
        <f t="shared" si="19"/>
        <v>147575.69999999998</v>
      </c>
      <c r="N41">
        <f t="shared" si="20"/>
        <v>16889.219000000001</v>
      </c>
      <c r="O41">
        <f t="shared" si="21"/>
        <v>50667.657000000007</v>
      </c>
      <c r="P41">
        <f t="shared" si="22"/>
        <v>198243.35699999999</v>
      </c>
      <c r="Q41">
        <f t="shared" si="23"/>
        <v>16520.279749999998</v>
      </c>
    </row>
    <row r="42" spans="1:17" ht="16.5" thickBot="1" x14ac:dyDescent="0.3">
      <c r="A42" s="78" t="s">
        <v>7</v>
      </c>
      <c r="B42" s="79"/>
      <c r="C42" s="21">
        <v>31.17</v>
      </c>
      <c r="D42" s="22"/>
      <c r="E42" s="22"/>
      <c r="F42" s="22"/>
      <c r="G42" s="22"/>
      <c r="H42" s="22"/>
      <c r="I42" s="22"/>
      <c r="J42" s="62">
        <f>J41</f>
        <v>10528349.35</v>
      </c>
    </row>
    <row r="43" spans="1:17" ht="15.75" x14ac:dyDescent="0.25">
      <c r="A43" s="58"/>
      <c r="B43" s="58"/>
      <c r="C43" s="59"/>
      <c r="D43" s="60"/>
      <c r="E43" s="60"/>
      <c r="F43" s="60"/>
      <c r="G43" s="60"/>
      <c r="H43" s="60"/>
      <c r="I43" s="60"/>
      <c r="J43" s="61"/>
      <c r="L43" s="40">
        <f>J42+J25</f>
        <v>11532800</v>
      </c>
    </row>
    <row r="44" spans="1:17" ht="15" customHeight="1" x14ac:dyDescent="0.2">
      <c r="A44" s="82" t="s">
        <v>2</v>
      </c>
      <c r="B44" s="83"/>
      <c r="C44" s="83"/>
      <c r="D44" s="83"/>
      <c r="E44" s="83"/>
      <c r="F44" s="84" t="s">
        <v>98</v>
      </c>
      <c r="G44" s="85"/>
      <c r="H44" s="85"/>
      <c r="I44" s="85"/>
      <c r="J44" s="85"/>
    </row>
    <row r="45" spans="1:17" x14ac:dyDescent="0.2">
      <c r="A45" s="1"/>
    </row>
    <row r="46" spans="1:17" ht="15" thickBot="1" x14ac:dyDescent="0.25">
      <c r="A46" s="70" t="s">
        <v>35</v>
      </c>
      <c r="B46" s="71"/>
      <c r="C46" s="71"/>
      <c r="D46" s="71"/>
      <c r="E46" s="71"/>
      <c r="F46" s="71"/>
      <c r="G46" s="71"/>
      <c r="H46" s="71"/>
      <c r="I46" s="71"/>
      <c r="J46" s="71"/>
    </row>
    <row r="47" spans="1:17" ht="13.5" thickBot="1" x14ac:dyDescent="0.25">
      <c r="A47" s="76" t="s">
        <v>13</v>
      </c>
      <c r="B47" s="72" t="s">
        <v>12</v>
      </c>
      <c r="C47" s="72" t="s">
        <v>14</v>
      </c>
      <c r="D47" s="67" t="s">
        <v>15</v>
      </c>
      <c r="E47" s="68"/>
      <c r="F47" s="68"/>
      <c r="G47" s="69"/>
      <c r="H47" s="72" t="s">
        <v>19</v>
      </c>
      <c r="I47" s="72" t="s">
        <v>20</v>
      </c>
      <c r="J47" s="74" t="s">
        <v>21</v>
      </c>
    </row>
    <row r="48" spans="1:17" ht="13.5" thickBot="1" x14ac:dyDescent="0.25">
      <c r="A48" s="77"/>
      <c r="B48" s="73"/>
      <c r="C48" s="73"/>
      <c r="D48" s="86" t="s">
        <v>4</v>
      </c>
      <c r="E48" s="88" t="s">
        <v>5</v>
      </c>
      <c r="F48" s="89"/>
      <c r="G48" s="90"/>
      <c r="H48" s="73"/>
      <c r="I48" s="73"/>
      <c r="J48" s="75"/>
    </row>
    <row r="49" spans="1:17" ht="89.25" x14ac:dyDescent="0.2">
      <c r="A49" s="77"/>
      <c r="B49" s="73"/>
      <c r="C49" s="73"/>
      <c r="D49" s="87"/>
      <c r="E49" s="8" t="s">
        <v>16</v>
      </c>
      <c r="F49" s="8" t="s">
        <v>17</v>
      </c>
      <c r="G49" s="8" t="s">
        <v>18</v>
      </c>
      <c r="H49" s="73"/>
      <c r="I49" s="73"/>
      <c r="J49" s="75"/>
    </row>
    <row r="50" spans="1:17" x14ac:dyDescent="0.2">
      <c r="A50" s="12">
        <v>1</v>
      </c>
      <c r="B50" s="3">
        <v>2</v>
      </c>
      <c r="C50" s="3">
        <v>3</v>
      </c>
      <c r="D50" s="3">
        <v>4</v>
      </c>
      <c r="E50" s="3">
        <v>5</v>
      </c>
      <c r="F50" s="3">
        <v>6</v>
      </c>
      <c r="G50" s="3">
        <v>7</v>
      </c>
      <c r="H50" s="3">
        <v>8</v>
      </c>
      <c r="I50" s="3">
        <v>9</v>
      </c>
      <c r="J50" s="13">
        <v>10</v>
      </c>
    </row>
    <row r="51" spans="1:17" ht="14.25" x14ac:dyDescent="0.2">
      <c r="A51" s="18">
        <v>1</v>
      </c>
      <c r="B51" s="19" t="s">
        <v>100</v>
      </c>
      <c r="C51" s="19">
        <v>3</v>
      </c>
      <c r="D51" s="10">
        <f>E51+F51+G51</f>
        <v>20201.25</v>
      </c>
      <c r="E51" s="10">
        <v>16161</v>
      </c>
      <c r="F51" s="10">
        <v>0</v>
      </c>
      <c r="G51" s="10">
        <f>E51*20/80</f>
        <v>4040.25</v>
      </c>
      <c r="H51" s="10">
        <v>694.45</v>
      </c>
      <c r="I51" s="10">
        <f>D51*15%</f>
        <v>3030.1875</v>
      </c>
      <c r="J51" s="65">
        <f>C51*(D51+I51)*12+25000.25</f>
        <v>861332</v>
      </c>
      <c r="L51">
        <v>18397</v>
      </c>
      <c r="M51">
        <f>L51*9</f>
        <v>165573</v>
      </c>
      <c r="N51">
        <f>L51*1.03</f>
        <v>18948.91</v>
      </c>
      <c r="O51">
        <f>N51*3</f>
        <v>56846.729999999996</v>
      </c>
      <c r="P51">
        <f>M51+O51</f>
        <v>222419.72999999998</v>
      </c>
      <c r="Q51">
        <f>P51/12</f>
        <v>18534.977499999997</v>
      </c>
    </row>
    <row r="52" spans="1:17" ht="14.25" x14ac:dyDescent="0.2">
      <c r="A52" s="18">
        <v>2</v>
      </c>
      <c r="B52" s="19" t="s">
        <v>104</v>
      </c>
      <c r="C52" s="19">
        <v>14.8</v>
      </c>
      <c r="D52" s="10">
        <f>E52+F52+G52</f>
        <v>12160.862500000001</v>
      </c>
      <c r="E52" s="10">
        <v>7418.97</v>
      </c>
      <c r="F52" s="10">
        <v>2887.15</v>
      </c>
      <c r="G52" s="10">
        <f>E52*20/80</f>
        <v>1854.7424999999998</v>
      </c>
      <c r="H52" s="10">
        <v>849.85</v>
      </c>
      <c r="I52" s="10">
        <f>D52*15%</f>
        <v>1824.1293750000002</v>
      </c>
      <c r="J52" s="65">
        <f>C52*(D52+I52+H52)*12</f>
        <v>2634667.9170000004</v>
      </c>
      <c r="L52">
        <v>16688</v>
      </c>
      <c r="M52">
        <f t="shared" ref="M52:M53" si="27">L52*9</f>
        <v>150192</v>
      </c>
      <c r="N52">
        <f t="shared" ref="N52:N53" si="28">L52*1.03</f>
        <v>17188.64</v>
      </c>
      <c r="O52">
        <f t="shared" ref="O52:O53" si="29">N52*3</f>
        <v>51565.919999999998</v>
      </c>
      <c r="P52">
        <f t="shared" ref="P52:P53" si="30">M52+O52</f>
        <v>201757.91999999998</v>
      </c>
      <c r="Q52">
        <f t="shared" ref="Q52:Q53" si="31">P52/12</f>
        <v>16813.16</v>
      </c>
    </row>
    <row r="53" spans="1:17" ht="15" thickBot="1" x14ac:dyDescent="0.25">
      <c r="A53" s="18"/>
      <c r="B53" s="19"/>
      <c r="C53" s="19"/>
      <c r="D53" s="10"/>
      <c r="E53" s="10"/>
      <c r="F53" s="11"/>
      <c r="G53" s="10"/>
      <c r="H53" s="17"/>
      <c r="I53" s="10"/>
      <c r="J53" s="14"/>
      <c r="L53">
        <v>13037</v>
      </c>
      <c r="M53">
        <f t="shared" si="27"/>
        <v>117333</v>
      </c>
      <c r="N53">
        <f t="shared" si="28"/>
        <v>13428.11</v>
      </c>
      <c r="O53">
        <f t="shared" si="29"/>
        <v>40284.33</v>
      </c>
      <c r="P53">
        <f t="shared" si="30"/>
        <v>157617.33000000002</v>
      </c>
      <c r="Q53">
        <f t="shared" si="31"/>
        <v>13134.777500000002</v>
      </c>
    </row>
    <row r="54" spans="1:17" ht="16.5" thickBot="1" x14ac:dyDescent="0.3">
      <c r="A54" s="78" t="s">
        <v>7</v>
      </c>
      <c r="B54" s="79"/>
      <c r="C54" s="21">
        <f>C51+C52</f>
        <v>17.8</v>
      </c>
      <c r="D54" s="22"/>
      <c r="E54" s="22">
        <f>(E51+E52+E53)/3</f>
        <v>7859.9900000000007</v>
      </c>
      <c r="F54" s="22"/>
      <c r="G54" s="22">
        <f>(G51+G52+G53)/3</f>
        <v>1964.9975000000002</v>
      </c>
      <c r="H54" s="22"/>
      <c r="I54" s="22"/>
      <c r="J54" s="64">
        <f>J51+J52+0.1</f>
        <v>3496000.0170000005</v>
      </c>
    </row>
    <row r="55" spans="1:17" ht="11.25" customHeight="1" x14ac:dyDescent="0.2">
      <c r="A55" s="1"/>
    </row>
    <row r="56" spans="1:17" ht="14.25" hidden="1" x14ac:dyDescent="0.2">
      <c r="A56" s="70" t="s">
        <v>46</v>
      </c>
      <c r="B56" s="71"/>
      <c r="C56" s="71"/>
      <c r="D56" s="71"/>
      <c r="E56" s="71"/>
      <c r="F56" s="71"/>
      <c r="G56" s="71"/>
      <c r="H56" s="71"/>
      <c r="I56" s="71"/>
      <c r="J56" s="71"/>
    </row>
    <row r="57" spans="1:17" hidden="1" x14ac:dyDescent="0.2">
      <c r="A57" s="76" t="s">
        <v>13</v>
      </c>
      <c r="B57" s="72" t="s">
        <v>12</v>
      </c>
      <c r="C57" s="72" t="s">
        <v>14</v>
      </c>
      <c r="D57" s="67" t="s">
        <v>15</v>
      </c>
      <c r="E57" s="68"/>
      <c r="F57" s="68"/>
      <c r="G57" s="69"/>
      <c r="H57" s="72" t="s">
        <v>45</v>
      </c>
      <c r="I57" s="72" t="s">
        <v>20</v>
      </c>
      <c r="J57" s="74" t="s">
        <v>21</v>
      </c>
    </row>
    <row r="58" spans="1:17" ht="13.5" hidden="1" thickBot="1" x14ac:dyDescent="0.25">
      <c r="A58" s="77"/>
      <c r="B58" s="73"/>
      <c r="C58" s="73"/>
      <c r="D58" s="86" t="s">
        <v>4</v>
      </c>
      <c r="E58" s="88" t="s">
        <v>5</v>
      </c>
      <c r="F58" s="89"/>
      <c r="G58" s="90"/>
      <c r="H58" s="73"/>
      <c r="I58" s="73"/>
      <c r="J58" s="75"/>
    </row>
    <row r="59" spans="1:17" ht="88.5" hidden="1" customHeight="1" x14ac:dyDescent="0.2">
      <c r="A59" s="77"/>
      <c r="B59" s="73"/>
      <c r="C59" s="73"/>
      <c r="D59" s="87"/>
      <c r="E59" s="8" t="s">
        <v>16</v>
      </c>
      <c r="F59" s="8" t="s">
        <v>17</v>
      </c>
      <c r="G59" s="8" t="s">
        <v>18</v>
      </c>
      <c r="H59" s="73"/>
      <c r="I59" s="73"/>
      <c r="J59" s="75"/>
    </row>
    <row r="60" spans="1:17" hidden="1" x14ac:dyDescent="0.2">
      <c r="A60" s="12">
        <v>1</v>
      </c>
      <c r="B60" s="3">
        <v>2</v>
      </c>
      <c r="C60" s="3">
        <v>3</v>
      </c>
      <c r="D60" s="3">
        <v>4</v>
      </c>
      <c r="E60" s="3">
        <v>5</v>
      </c>
      <c r="F60" s="3">
        <v>6</v>
      </c>
      <c r="G60" s="3">
        <v>7</v>
      </c>
      <c r="H60" s="3">
        <v>8</v>
      </c>
      <c r="I60" s="3">
        <v>9</v>
      </c>
      <c r="J60" s="13">
        <v>10</v>
      </c>
    </row>
    <row r="61" spans="1:17" ht="51" hidden="1" x14ac:dyDescent="0.2">
      <c r="A61" s="18">
        <v>1</v>
      </c>
      <c r="B61" s="19" t="s">
        <v>36</v>
      </c>
      <c r="C61" s="19">
        <v>0.5</v>
      </c>
      <c r="D61" s="10">
        <f t="shared" ref="D61:D69" si="32">E61+F61+G61</f>
        <v>10037.5</v>
      </c>
      <c r="E61" s="10">
        <v>7767</v>
      </c>
      <c r="F61" s="10"/>
      <c r="G61" s="10">
        <f>(E61+F61+H61)*20/80</f>
        <v>2270.5</v>
      </c>
      <c r="H61" s="10">
        <v>1315</v>
      </c>
      <c r="I61" s="10">
        <f>(D61+H61)*15%</f>
        <v>1702.875</v>
      </c>
      <c r="J61" s="31">
        <f>C61*(D61+I61+H61)*12</f>
        <v>78332.25</v>
      </c>
      <c r="L61">
        <v>7709</v>
      </c>
      <c r="M61">
        <f>L61*9</f>
        <v>69381</v>
      </c>
      <c r="N61">
        <f>L61*1.03</f>
        <v>7940.27</v>
      </c>
      <c r="O61">
        <f>N61*3</f>
        <v>23820.81</v>
      </c>
      <c r="P61">
        <f>M61+O61</f>
        <v>93201.81</v>
      </c>
      <c r="Q61" s="40">
        <f>P61/12</f>
        <v>7766.8175000000001</v>
      </c>
    </row>
    <row r="62" spans="1:17" ht="38.25" hidden="1" x14ac:dyDescent="0.2">
      <c r="A62" s="18">
        <v>2</v>
      </c>
      <c r="B62" s="19" t="s">
        <v>37</v>
      </c>
      <c r="C62" s="19">
        <v>3</v>
      </c>
      <c r="D62" s="10">
        <f t="shared" si="32"/>
        <v>9451.25</v>
      </c>
      <c r="E62" s="10">
        <v>7182</v>
      </c>
      <c r="F62" s="10"/>
      <c r="G62" s="10">
        <f t="shared" ref="G62:G69" si="33">(E62+F62+H62)*20/80</f>
        <v>2269.25</v>
      </c>
      <c r="H62" s="10">
        <v>1895</v>
      </c>
      <c r="I62" s="10">
        <f t="shared" ref="I62:I69" si="34">(D62+H62)*15%</f>
        <v>1701.9375</v>
      </c>
      <c r="J62" s="31">
        <f t="shared" ref="J62:J69" si="35">C62*(D62+I62+H62)*12</f>
        <v>469734.75</v>
      </c>
      <c r="L62">
        <v>7129</v>
      </c>
      <c r="M62">
        <f t="shared" ref="M62:M69" si="36">L62*9</f>
        <v>64161</v>
      </c>
      <c r="N62">
        <f t="shared" ref="N62:N69" si="37">L62*1.03</f>
        <v>7342.87</v>
      </c>
      <c r="O62">
        <f t="shared" ref="O62:O69" si="38">N62*3</f>
        <v>22028.61</v>
      </c>
      <c r="P62">
        <f t="shared" ref="P62:P69" si="39">M62+O62</f>
        <v>86189.61</v>
      </c>
      <c r="Q62" s="40">
        <f t="shared" ref="Q62:Q69" si="40">P62/12</f>
        <v>7182.4674999999997</v>
      </c>
    </row>
    <row r="63" spans="1:17" ht="14.25" hidden="1" x14ac:dyDescent="0.2">
      <c r="A63" s="18">
        <v>3</v>
      </c>
      <c r="B63" s="19" t="s">
        <v>38</v>
      </c>
      <c r="C63" s="19">
        <v>2.9</v>
      </c>
      <c r="D63" s="10">
        <f t="shared" si="32"/>
        <v>8116.8249999999998</v>
      </c>
      <c r="E63" s="10">
        <v>4308</v>
      </c>
      <c r="F63" s="11">
        <v>1235.8599999999999</v>
      </c>
      <c r="G63" s="10">
        <f t="shared" si="33"/>
        <v>2572.9650000000001</v>
      </c>
      <c r="H63" s="32">
        <v>4748</v>
      </c>
      <c r="I63" s="10">
        <f t="shared" si="34"/>
        <v>1929.7237500000001</v>
      </c>
      <c r="J63" s="31">
        <f t="shared" si="35"/>
        <v>514850.29649999994</v>
      </c>
      <c r="L63">
        <v>4276</v>
      </c>
      <c r="M63">
        <f t="shared" si="36"/>
        <v>38484</v>
      </c>
      <c r="N63">
        <f t="shared" si="37"/>
        <v>4404.28</v>
      </c>
      <c r="O63">
        <f t="shared" si="38"/>
        <v>13212.84</v>
      </c>
      <c r="P63">
        <f t="shared" si="39"/>
        <v>51696.84</v>
      </c>
      <c r="Q63" s="40">
        <f t="shared" si="40"/>
        <v>4308.07</v>
      </c>
    </row>
    <row r="64" spans="1:17" ht="14.25" hidden="1" x14ac:dyDescent="0.2">
      <c r="A64" s="18">
        <v>4</v>
      </c>
      <c r="B64" s="19" t="s">
        <v>39</v>
      </c>
      <c r="C64" s="19">
        <v>4.4000000000000004</v>
      </c>
      <c r="D64" s="10">
        <f t="shared" si="32"/>
        <v>11023.0625</v>
      </c>
      <c r="E64" s="11">
        <v>7766</v>
      </c>
      <c r="F64" s="11">
        <v>775.05</v>
      </c>
      <c r="G64" s="10">
        <f t="shared" si="33"/>
        <v>2482.0124999999998</v>
      </c>
      <c r="H64" s="10">
        <v>1387</v>
      </c>
      <c r="I64" s="10">
        <f t="shared" si="34"/>
        <v>1861.5093749999999</v>
      </c>
      <c r="J64" s="31">
        <f t="shared" si="35"/>
        <v>753538.995</v>
      </c>
      <c r="L64">
        <v>7637</v>
      </c>
      <c r="M64">
        <f t="shared" si="36"/>
        <v>68733</v>
      </c>
      <c r="N64">
        <f t="shared" si="37"/>
        <v>7866.1100000000006</v>
      </c>
      <c r="O64">
        <f t="shared" si="38"/>
        <v>23598.33</v>
      </c>
      <c r="P64">
        <f t="shared" si="39"/>
        <v>92331.33</v>
      </c>
      <c r="Q64" s="40">
        <f t="shared" si="40"/>
        <v>7694.2775000000001</v>
      </c>
    </row>
    <row r="65" spans="1:17" ht="14.25" hidden="1" x14ac:dyDescent="0.2">
      <c r="A65" s="20">
        <v>5</v>
      </c>
      <c r="B65" s="16" t="s">
        <v>40</v>
      </c>
      <c r="C65" s="16">
        <v>0.5</v>
      </c>
      <c r="D65" s="10">
        <f t="shared" si="32"/>
        <v>10036.5</v>
      </c>
      <c r="E65" s="15">
        <v>7766</v>
      </c>
      <c r="F65" s="15"/>
      <c r="G65" s="10">
        <f t="shared" si="33"/>
        <v>2270.5</v>
      </c>
      <c r="H65" s="15">
        <v>1316</v>
      </c>
      <c r="I65" s="10">
        <f t="shared" si="34"/>
        <v>1702.875</v>
      </c>
      <c r="J65" s="31">
        <f t="shared" si="35"/>
        <v>78332.25</v>
      </c>
      <c r="L65">
        <v>7708</v>
      </c>
      <c r="M65">
        <f t="shared" si="36"/>
        <v>69372</v>
      </c>
      <c r="N65">
        <f t="shared" si="37"/>
        <v>7939.24</v>
      </c>
      <c r="O65">
        <f t="shared" si="38"/>
        <v>23817.72</v>
      </c>
      <c r="P65">
        <f t="shared" si="39"/>
        <v>93189.72</v>
      </c>
      <c r="Q65" s="40">
        <f t="shared" si="40"/>
        <v>7765.81</v>
      </c>
    </row>
    <row r="66" spans="1:17" ht="14.25" hidden="1" x14ac:dyDescent="0.2">
      <c r="A66" s="20">
        <v>6</v>
      </c>
      <c r="B66" s="16" t="s">
        <v>41</v>
      </c>
      <c r="C66" s="16">
        <v>1</v>
      </c>
      <c r="D66" s="10">
        <f t="shared" si="32"/>
        <v>14340.1</v>
      </c>
      <c r="E66" s="24">
        <v>11034</v>
      </c>
      <c r="F66" s="24">
        <v>438.08</v>
      </c>
      <c r="G66" s="10">
        <f t="shared" si="33"/>
        <v>2868.02</v>
      </c>
      <c r="H66" s="15"/>
      <c r="I66" s="10">
        <f t="shared" si="34"/>
        <v>2151.0149999999999</v>
      </c>
      <c r="J66" s="31">
        <f t="shared" si="35"/>
        <v>197893.38</v>
      </c>
      <c r="L66">
        <v>10952</v>
      </c>
      <c r="M66">
        <f t="shared" si="36"/>
        <v>98568</v>
      </c>
      <c r="N66">
        <f t="shared" si="37"/>
        <v>11280.56</v>
      </c>
      <c r="O66">
        <f t="shared" si="38"/>
        <v>33841.68</v>
      </c>
      <c r="P66">
        <f t="shared" si="39"/>
        <v>132409.68</v>
      </c>
      <c r="Q66" s="40">
        <f t="shared" si="40"/>
        <v>11034.14</v>
      </c>
    </row>
    <row r="67" spans="1:17" ht="14.25" hidden="1" x14ac:dyDescent="0.2">
      <c r="A67" s="20">
        <v>7</v>
      </c>
      <c r="B67" s="16" t="s">
        <v>42</v>
      </c>
      <c r="C67" s="16">
        <v>0.5</v>
      </c>
      <c r="D67" s="10">
        <f t="shared" si="32"/>
        <v>22855</v>
      </c>
      <c r="E67" s="24">
        <v>18284</v>
      </c>
      <c r="F67" s="24"/>
      <c r="G67" s="10">
        <f t="shared" si="33"/>
        <v>4571</v>
      </c>
      <c r="H67" s="15"/>
      <c r="I67" s="10">
        <f t="shared" si="34"/>
        <v>3428.25</v>
      </c>
      <c r="J67" s="31">
        <f t="shared" si="35"/>
        <v>157699.5</v>
      </c>
      <c r="L67">
        <v>18148</v>
      </c>
      <c r="M67">
        <f t="shared" si="36"/>
        <v>163332</v>
      </c>
      <c r="N67">
        <f t="shared" si="37"/>
        <v>18692.439999999999</v>
      </c>
      <c r="O67">
        <f t="shared" si="38"/>
        <v>56077.319999999992</v>
      </c>
      <c r="P67">
        <f t="shared" si="39"/>
        <v>219409.32</v>
      </c>
      <c r="Q67" s="40">
        <f t="shared" si="40"/>
        <v>18284.11</v>
      </c>
    </row>
    <row r="68" spans="1:17" ht="14.25" hidden="1" x14ac:dyDescent="0.2">
      <c r="A68" s="20">
        <v>8</v>
      </c>
      <c r="B68" s="16" t="s">
        <v>43</v>
      </c>
      <c r="C68" s="16">
        <v>1</v>
      </c>
      <c r="D68" s="10">
        <f t="shared" si="32"/>
        <v>10344.82</v>
      </c>
      <c r="E68" s="24">
        <v>7766</v>
      </c>
      <c r="F68" s="24">
        <v>308.32</v>
      </c>
      <c r="G68" s="10">
        <f t="shared" si="33"/>
        <v>2270.5</v>
      </c>
      <c r="H68" s="15">
        <v>1007.68</v>
      </c>
      <c r="I68" s="10">
        <f t="shared" si="34"/>
        <v>1702.875</v>
      </c>
      <c r="J68" s="31">
        <f t="shared" si="35"/>
        <v>156664.5</v>
      </c>
      <c r="L68">
        <v>7708</v>
      </c>
      <c r="M68">
        <f t="shared" si="36"/>
        <v>69372</v>
      </c>
      <c r="N68">
        <f t="shared" si="37"/>
        <v>7939.24</v>
      </c>
      <c r="O68">
        <f t="shared" si="38"/>
        <v>23817.72</v>
      </c>
      <c r="P68">
        <f t="shared" si="39"/>
        <v>93189.72</v>
      </c>
      <c r="Q68" s="40">
        <f t="shared" si="40"/>
        <v>7765.81</v>
      </c>
    </row>
    <row r="69" spans="1:17" ht="14.25" hidden="1" x14ac:dyDescent="0.2">
      <c r="A69" s="20">
        <v>9</v>
      </c>
      <c r="B69" s="16" t="s">
        <v>44</v>
      </c>
      <c r="C69" s="16">
        <v>1</v>
      </c>
      <c r="D69" s="10">
        <f t="shared" si="32"/>
        <v>9289</v>
      </c>
      <c r="E69" s="15">
        <v>7020</v>
      </c>
      <c r="F69" s="15"/>
      <c r="G69" s="10">
        <f t="shared" si="33"/>
        <v>2269</v>
      </c>
      <c r="H69" s="15">
        <v>2056</v>
      </c>
      <c r="I69" s="10">
        <f t="shared" si="34"/>
        <v>1701.75</v>
      </c>
      <c r="J69" s="31">
        <f t="shared" si="35"/>
        <v>156561</v>
      </c>
      <c r="L69">
        <v>6968</v>
      </c>
      <c r="M69">
        <f t="shared" si="36"/>
        <v>62712</v>
      </c>
      <c r="N69">
        <f t="shared" si="37"/>
        <v>7177.04</v>
      </c>
      <c r="O69">
        <f t="shared" si="38"/>
        <v>21531.119999999999</v>
      </c>
      <c r="P69">
        <f t="shared" si="39"/>
        <v>84243.12</v>
      </c>
      <c r="Q69" s="40">
        <f t="shared" si="40"/>
        <v>7020.2599999999993</v>
      </c>
    </row>
    <row r="70" spans="1:17" ht="16.5" hidden="1" thickBot="1" x14ac:dyDescent="0.3">
      <c r="A70" s="78" t="s">
        <v>7</v>
      </c>
      <c r="B70" s="101"/>
      <c r="C70" s="21" t="s">
        <v>8</v>
      </c>
      <c r="D70" s="22"/>
      <c r="E70" s="22"/>
      <c r="F70" s="22"/>
      <c r="G70" s="22"/>
      <c r="H70" s="22"/>
      <c r="I70" s="22"/>
      <c r="J70" s="62">
        <f>SUM(J61:J69)+71061.33-0.25</f>
        <v>2634668.0014999998</v>
      </c>
    </row>
    <row r="71" spans="1:17" x14ac:dyDescent="0.2">
      <c r="A71" s="27"/>
      <c r="B71" s="9"/>
      <c r="C71" s="9"/>
      <c r="D71" s="28"/>
      <c r="E71" s="28"/>
      <c r="F71" s="28"/>
    </row>
    <row r="72" spans="1:17" x14ac:dyDescent="0.2">
      <c r="A72" s="33"/>
      <c r="B72" s="81"/>
      <c r="C72" s="81"/>
      <c r="D72" s="28"/>
      <c r="E72" s="28"/>
      <c r="F72" s="28"/>
    </row>
    <row r="73" spans="1:17" ht="13.15" customHeight="1" x14ac:dyDescent="0.2">
      <c r="A73" s="82" t="s">
        <v>2</v>
      </c>
      <c r="B73" s="83"/>
      <c r="C73" s="83"/>
      <c r="D73" s="83"/>
      <c r="E73" s="83"/>
      <c r="F73" s="84" t="s">
        <v>96</v>
      </c>
      <c r="G73" s="85"/>
      <c r="H73" s="85"/>
      <c r="I73" s="85"/>
      <c r="J73" s="85"/>
    </row>
    <row r="74" spans="1:17" ht="23.25" customHeight="1" thickBot="1" x14ac:dyDescent="0.25">
      <c r="A74" s="70" t="s">
        <v>22</v>
      </c>
      <c r="B74" s="71"/>
      <c r="C74" s="71"/>
      <c r="D74" s="71"/>
      <c r="E74" s="71"/>
      <c r="F74" s="71"/>
      <c r="G74" s="71"/>
      <c r="H74" s="71"/>
      <c r="I74" s="71"/>
      <c r="J74" s="71"/>
    </row>
    <row r="75" spans="1:17" ht="13.5" thickBot="1" x14ac:dyDescent="0.25">
      <c r="A75" s="76" t="s">
        <v>13</v>
      </c>
      <c r="B75" s="72" t="s">
        <v>12</v>
      </c>
      <c r="C75" s="72" t="s">
        <v>14</v>
      </c>
      <c r="D75" s="67" t="s">
        <v>15</v>
      </c>
      <c r="E75" s="68"/>
      <c r="F75" s="68"/>
      <c r="G75" s="69"/>
      <c r="H75" s="72" t="s">
        <v>19</v>
      </c>
      <c r="I75" s="72" t="s">
        <v>20</v>
      </c>
      <c r="J75" s="74" t="s">
        <v>21</v>
      </c>
    </row>
    <row r="76" spans="1:17" ht="13.5" thickBot="1" x14ac:dyDescent="0.25">
      <c r="A76" s="77"/>
      <c r="B76" s="73"/>
      <c r="C76" s="73"/>
      <c r="D76" s="86" t="s">
        <v>4</v>
      </c>
      <c r="E76" s="88" t="s">
        <v>5</v>
      </c>
      <c r="F76" s="89"/>
      <c r="G76" s="90"/>
      <c r="H76" s="73"/>
      <c r="I76" s="73"/>
      <c r="J76" s="75"/>
    </row>
    <row r="77" spans="1:17" ht="89.25" x14ac:dyDescent="0.2">
      <c r="A77" s="77"/>
      <c r="B77" s="73"/>
      <c r="C77" s="73"/>
      <c r="D77" s="87"/>
      <c r="E77" s="8" t="s">
        <v>16</v>
      </c>
      <c r="F77" s="8" t="s">
        <v>17</v>
      </c>
      <c r="G77" s="8" t="s">
        <v>18</v>
      </c>
      <c r="H77" s="73"/>
      <c r="I77" s="73"/>
      <c r="J77" s="75"/>
    </row>
    <row r="78" spans="1:17" x14ac:dyDescent="0.2">
      <c r="A78" s="12">
        <v>1</v>
      </c>
      <c r="B78" s="3">
        <v>2</v>
      </c>
      <c r="C78" s="3">
        <v>3</v>
      </c>
      <c r="D78" s="3">
        <v>4</v>
      </c>
      <c r="E78" s="3">
        <v>5</v>
      </c>
      <c r="F78" s="3">
        <v>6</v>
      </c>
      <c r="G78" s="3">
        <v>7</v>
      </c>
      <c r="H78" s="3">
        <v>8</v>
      </c>
      <c r="I78" s="3">
        <v>9</v>
      </c>
      <c r="J78" s="13">
        <v>10</v>
      </c>
    </row>
    <row r="79" spans="1:17" ht="15" thickBot="1" x14ac:dyDescent="0.25">
      <c r="A79" s="18">
        <v>1</v>
      </c>
      <c r="B79" s="19"/>
      <c r="C79" s="19"/>
      <c r="D79" s="10"/>
      <c r="E79" s="10"/>
      <c r="F79" s="10"/>
      <c r="G79" s="10"/>
      <c r="H79" s="10"/>
      <c r="I79" s="10"/>
      <c r="J79" s="14"/>
    </row>
    <row r="80" spans="1:17" ht="16.5" thickBot="1" x14ac:dyDescent="0.3">
      <c r="A80" s="78" t="s">
        <v>7</v>
      </c>
      <c r="B80" s="79"/>
      <c r="C80" s="21" t="s">
        <v>8</v>
      </c>
      <c r="D80" s="22"/>
      <c r="E80" s="22"/>
      <c r="F80" s="22"/>
      <c r="G80" s="22"/>
      <c r="H80" s="22"/>
      <c r="I80" s="22"/>
      <c r="J80" s="23"/>
    </row>
    <row r="81" spans="1:10" x14ac:dyDescent="0.2">
      <c r="A81" s="33" t="s">
        <v>0</v>
      </c>
      <c r="B81" s="28"/>
      <c r="C81" s="28"/>
      <c r="D81" s="28"/>
      <c r="E81" s="28"/>
      <c r="F81" s="28"/>
    </row>
    <row r="82" spans="1:10" ht="15" thickBot="1" x14ac:dyDescent="0.25">
      <c r="A82" s="70" t="s">
        <v>97</v>
      </c>
      <c r="B82" s="71"/>
      <c r="C82" s="71"/>
      <c r="D82" s="71"/>
      <c r="E82" s="71"/>
      <c r="F82" s="71"/>
      <c r="G82" s="71"/>
      <c r="H82" s="71"/>
      <c r="I82" s="71"/>
      <c r="J82" s="71"/>
    </row>
    <row r="83" spans="1:10" ht="13.5" customHeight="1" thickBot="1" x14ac:dyDescent="0.25">
      <c r="A83" s="76" t="s">
        <v>13</v>
      </c>
      <c r="B83" s="72" t="s">
        <v>12</v>
      </c>
      <c r="C83" s="72" t="s">
        <v>14</v>
      </c>
      <c r="D83" s="67" t="s">
        <v>15</v>
      </c>
      <c r="E83" s="68"/>
      <c r="F83" s="68"/>
      <c r="G83" s="69"/>
      <c r="H83" s="72" t="s">
        <v>19</v>
      </c>
      <c r="I83" s="72" t="s">
        <v>20</v>
      </c>
      <c r="J83" s="74" t="s">
        <v>21</v>
      </c>
    </row>
    <row r="84" spans="1:10" ht="13.5" customHeight="1" thickBot="1" x14ac:dyDescent="0.25">
      <c r="A84" s="77"/>
      <c r="B84" s="73"/>
      <c r="C84" s="73"/>
      <c r="D84" s="86" t="s">
        <v>4</v>
      </c>
      <c r="E84" s="88" t="s">
        <v>5</v>
      </c>
      <c r="F84" s="89"/>
      <c r="G84" s="90"/>
      <c r="H84" s="73"/>
      <c r="I84" s="73"/>
      <c r="J84" s="75"/>
    </row>
    <row r="85" spans="1:10" ht="89.25" x14ac:dyDescent="0.2">
      <c r="A85" s="77"/>
      <c r="B85" s="73"/>
      <c r="C85" s="73"/>
      <c r="D85" s="87"/>
      <c r="E85" s="8" t="s">
        <v>16</v>
      </c>
      <c r="F85" s="8" t="s">
        <v>17</v>
      </c>
      <c r="G85" s="8" t="s">
        <v>18</v>
      </c>
      <c r="H85" s="73"/>
      <c r="I85" s="73"/>
      <c r="J85" s="75"/>
    </row>
    <row r="86" spans="1:10" x14ac:dyDescent="0.2">
      <c r="A86" s="12">
        <v>1</v>
      </c>
      <c r="B86" s="3">
        <v>2</v>
      </c>
      <c r="C86" s="3">
        <v>3</v>
      </c>
      <c r="D86" s="3">
        <v>4</v>
      </c>
      <c r="E86" s="3">
        <v>5</v>
      </c>
      <c r="F86" s="3">
        <v>6</v>
      </c>
      <c r="G86" s="3">
        <v>7</v>
      </c>
      <c r="H86" s="3">
        <v>8</v>
      </c>
      <c r="I86" s="3">
        <v>9</v>
      </c>
      <c r="J86" s="13">
        <v>10</v>
      </c>
    </row>
    <row r="87" spans="1:10" ht="20.25" customHeight="1" thickBot="1" x14ac:dyDescent="0.25">
      <c r="A87" s="18">
        <v>1</v>
      </c>
      <c r="B87" s="19"/>
      <c r="C87" s="19"/>
      <c r="D87" s="10"/>
      <c r="E87" s="10"/>
      <c r="F87" s="10"/>
      <c r="G87" s="10"/>
      <c r="H87" s="10"/>
      <c r="I87" s="10"/>
      <c r="J87" s="14">
        <v>58000</v>
      </c>
    </row>
    <row r="88" spans="1:10" ht="16.5" customHeight="1" thickBot="1" x14ac:dyDescent="0.3">
      <c r="A88" s="78" t="s">
        <v>7</v>
      </c>
      <c r="B88" s="79"/>
      <c r="C88" s="21" t="s">
        <v>8</v>
      </c>
      <c r="D88" s="22"/>
      <c r="E88" s="22"/>
      <c r="F88" s="22"/>
      <c r="G88" s="22"/>
      <c r="H88" s="22"/>
      <c r="I88" s="22"/>
      <c r="J88" s="23">
        <v>58000</v>
      </c>
    </row>
    <row r="89" spans="1:10" x14ac:dyDescent="0.2">
      <c r="A89" s="27"/>
      <c r="B89" s="80"/>
      <c r="C89" s="80"/>
      <c r="D89" s="29"/>
      <c r="E89" s="29"/>
      <c r="F89" s="28"/>
      <c r="G89" s="28"/>
      <c r="H89" s="28"/>
      <c r="I89" s="28"/>
    </row>
    <row r="90" spans="1:10" ht="15" thickBot="1" x14ac:dyDescent="0.25">
      <c r="A90" s="70" t="s">
        <v>99</v>
      </c>
      <c r="B90" s="71"/>
      <c r="C90" s="71"/>
      <c r="D90" s="71"/>
      <c r="E90" s="71"/>
      <c r="F90" s="71"/>
      <c r="G90" s="71"/>
      <c r="H90" s="71"/>
      <c r="I90" s="71"/>
      <c r="J90" s="71"/>
    </row>
    <row r="91" spans="1:10" ht="13.5" thickBot="1" x14ac:dyDescent="0.25">
      <c r="A91" s="76" t="s">
        <v>13</v>
      </c>
      <c r="B91" s="72" t="s">
        <v>12</v>
      </c>
      <c r="C91" s="72" t="s">
        <v>14</v>
      </c>
      <c r="D91" s="67" t="s">
        <v>15</v>
      </c>
      <c r="E91" s="68"/>
      <c r="F91" s="68"/>
      <c r="G91" s="69"/>
      <c r="H91" s="72" t="s">
        <v>19</v>
      </c>
      <c r="I91" s="72" t="s">
        <v>20</v>
      </c>
      <c r="J91" s="74" t="s">
        <v>21</v>
      </c>
    </row>
    <row r="92" spans="1:10" ht="13.5" thickBot="1" x14ac:dyDescent="0.25">
      <c r="A92" s="77"/>
      <c r="B92" s="73"/>
      <c r="C92" s="73"/>
      <c r="D92" s="86" t="s">
        <v>4</v>
      </c>
      <c r="E92" s="88" t="s">
        <v>5</v>
      </c>
      <c r="F92" s="89"/>
      <c r="G92" s="90"/>
      <c r="H92" s="73"/>
      <c r="I92" s="73"/>
      <c r="J92" s="75"/>
    </row>
    <row r="93" spans="1:10" ht="102" customHeight="1" x14ac:dyDescent="0.2">
      <c r="A93" s="77"/>
      <c r="B93" s="73"/>
      <c r="C93" s="73"/>
      <c r="D93" s="87"/>
      <c r="E93" s="8" t="s">
        <v>16</v>
      </c>
      <c r="F93" s="8" t="s">
        <v>17</v>
      </c>
      <c r="G93" s="8" t="s">
        <v>18</v>
      </c>
      <c r="H93" s="73"/>
      <c r="I93" s="73"/>
      <c r="J93" s="75"/>
    </row>
    <row r="94" spans="1:10" x14ac:dyDescent="0.2">
      <c r="A94" s="12">
        <v>1</v>
      </c>
      <c r="B94" s="3">
        <v>2</v>
      </c>
      <c r="C94" s="3">
        <v>3</v>
      </c>
      <c r="D94" s="3">
        <v>4</v>
      </c>
      <c r="E94" s="3">
        <v>5</v>
      </c>
      <c r="F94" s="3">
        <v>6</v>
      </c>
      <c r="G94" s="3">
        <v>7</v>
      </c>
      <c r="H94" s="3">
        <v>8</v>
      </c>
      <c r="I94" s="3">
        <v>9</v>
      </c>
      <c r="J94" s="13">
        <v>10</v>
      </c>
    </row>
    <row r="95" spans="1:10" ht="19.5" customHeight="1" thickBot="1" x14ac:dyDescent="0.25">
      <c r="A95" s="18">
        <v>1</v>
      </c>
      <c r="B95" s="19"/>
      <c r="C95" s="19"/>
      <c r="D95" s="10"/>
      <c r="E95" s="10"/>
      <c r="F95" s="10"/>
      <c r="G95" s="10"/>
      <c r="H95" s="10"/>
      <c r="I95" s="10"/>
      <c r="J95" s="14">
        <v>177300</v>
      </c>
    </row>
    <row r="96" spans="1:10" ht="16.5" thickBot="1" x14ac:dyDescent="0.3">
      <c r="A96" s="78" t="s">
        <v>7</v>
      </c>
      <c r="B96" s="79"/>
      <c r="C96" s="21" t="s">
        <v>8</v>
      </c>
      <c r="D96" s="22"/>
      <c r="E96" s="22"/>
      <c r="F96" s="22"/>
      <c r="G96" s="22"/>
      <c r="H96" s="22"/>
      <c r="I96" s="22"/>
      <c r="J96" s="23">
        <v>177300</v>
      </c>
    </row>
    <row r="97" spans="1:9" x14ac:dyDescent="0.2">
      <c r="A97" s="30"/>
      <c r="B97" s="9"/>
      <c r="C97" s="9"/>
      <c r="D97" s="4"/>
      <c r="E97" s="4"/>
      <c r="F97" s="28"/>
      <c r="G97" s="28"/>
      <c r="H97" s="28"/>
      <c r="I97" s="28"/>
    </row>
    <row r="98" spans="1:9" x14ac:dyDescent="0.2">
      <c r="A98" s="30"/>
      <c r="B98" s="92"/>
      <c r="C98" s="9"/>
      <c r="D98" s="81"/>
      <c r="E98" s="81"/>
      <c r="F98" s="28"/>
      <c r="G98" s="28"/>
      <c r="H98" s="28"/>
      <c r="I98" s="28"/>
    </row>
    <row r="99" spans="1:9" x14ac:dyDescent="0.2">
      <c r="A99" s="91"/>
      <c r="B99" s="92"/>
      <c r="C99" s="9"/>
      <c r="D99" s="81"/>
      <c r="E99" s="81"/>
      <c r="F99" s="28"/>
      <c r="G99" s="28"/>
      <c r="H99" s="28"/>
      <c r="I99" s="28"/>
    </row>
    <row r="100" spans="1:9" x14ac:dyDescent="0.2">
      <c r="A100" s="91"/>
      <c r="B100" s="92"/>
      <c r="C100" s="9"/>
      <c r="D100" s="81"/>
      <c r="E100" s="81"/>
      <c r="F100" s="28"/>
      <c r="G100" s="28"/>
      <c r="H100" s="28"/>
      <c r="I100" s="28"/>
    </row>
    <row r="101" spans="1:9" ht="39.6" customHeight="1" x14ac:dyDescent="0.2">
      <c r="A101" s="91"/>
      <c r="B101" s="92"/>
      <c r="C101" s="92"/>
      <c r="D101" s="91"/>
      <c r="E101" s="92"/>
      <c r="F101" s="28"/>
      <c r="G101" s="28"/>
      <c r="H101" s="28"/>
      <c r="I101" s="28"/>
    </row>
    <row r="102" spans="1:9" ht="26.45" customHeight="1" x14ac:dyDescent="0.2">
      <c r="A102" s="91"/>
      <c r="B102" s="92"/>
      <c r="C102" s="92"/>
      <c r="D102" s="91"/>
      <c r="E102" s="92"/>
      <c r="F102" s="28"/>
      <c r="G102" s="28"/>
      <c r="H102" s="28"/>
      <c r="I102" s="28"/>
    </row>
    <row r="103" spans="1:9" x14ac:dyDescent="0.2">
      <c r="A103" s="91"/>
      <c r="B103" s="9"/>
      <c r="C103" s="9"/>
      <c r="D103" s="9"/>
      <c r="E103" s="9"/>
      <c r="F103" s="28"/>
      <c r="G103" s="28"/>
      <c r="H103" s="28"/>
      <c r="I103" s="28"/>
    </row>
    <row r="104" spans="1:9" x14ac:dyDescent="0.2">
      <c r="A104" s="9"/>
      <c r="B104" s="92"/>
      <c r="C104" s="9"/>
      <c r="D104" s="81"/>
      <c r="E104" s="93"/>
      <c r="F104" s="28"/>
      <c r="G104" s="28"/>
      <c r="H104" s="28"/>
      <c r="I104" s="28"/>
    </row>
    <row r="105" spans="1:9" x14ac:dyDescent="0.2">
      <c r="A105" s="91"/>
      <c r="B105" s="92"/>
      <c r="C105" s="9"/>
      <c r="D105" s="81"/>
      <c r="E105" s="93"/>
      <c r="F105" s="28"/>
      <c r="G105" s="28"/>
      <c r="H105" s="28"/>
      <c r="I105" s="28"/>
    </row>
    <row r="106" spans="1:9" x14ac:dyDescent="0.2">
      <c r="A106" s="91"/>
      <c r="B106" s="92"/>
      <c r="C106" s="9"/>
      <c r="D106" s="81"/>
      <c r="E106" s="93"/>
      <c r="F106" s="28"/>
      <c r="G106" s="28"/>
      <c r="H106" s="28"/>
      <c r="I106" s="28"/>
    </row>
    <row r="107" spans="1:9" x14ac:dyDescent="0.2">
      <c r="A107" s="91"/>
      <c r="B107" s="92"/>
      <c r="C107" s="9"/>
      <c r="D107" s="81"/>
      <c r="E107" s="81"/>
      <c r="F107" s="28"/>
      <c r="G107" s="28"/>
      <c r="H107" s="28"/>
      <c r="I107" s="28"/>
    </row>
    <row r="108" spans="1:9" x14ac:dyDescent="0.2">
      <c r="A108" s="91"/>
      <c r="B108" s="92"/>
      <c r="C108" s="9"/>
      <c r="D108" s="81"/>
      <c r="E108" s="81"/>
      <c r="F108" s="28"/>
      <c r="G108" s="28"/>
      <c r="H108" s="28"/>
      <c r="I108" s="28"/>
    </row>
    <row r="109" spans="1:9" x14ac:dyDescent="0.2">
      <c r="A109" s="91"/>
      <c r="B109" s="92"/>
      <c r="C109" s="35"/>
      <c r="D109" s="81"/>
      <c r="E109" s="81"/>
      <c r="F109" s="28"/>
      <c r="G109" s="28"/>
      <c r="H109" s="28"/>
      <c r="I109" s="28"/>
    </row>
    <row r="110" spans="1:9" x14ac:dyDescent="0.2">
      <c r="A110" s="91"/>
      <c r="B110" s="92"/>
      <c r="C110" s="9"/>
      <c r="D110" s="81"/>
      <c r="E110" s="81"/>
      <c r="F110" s="28"/>
      <c r="G110" s="28"/>
      <c r="H110" s="28"/>
      <c r="I110" s="28"/>
    </row>
    <row r="111" spans="1:9" x14ac:dyDescent="0.2">
      <c r="A111" s="91"/>
      <c r="B111" s="92"/>
      <c r="C111" s="9"/>
      <c r="D111" s="81"/>
      <c r="E111" s="81"/>
      <c r="F111" s="28"/>
      <c r="G111" s="28"/>
      <c r="H111" s="28"/>
      <c r="I111" s="28"/>
    </row>
    <row r="112" spans="1:9" x14ac:dyDescent="0.2">
      <c r="A112" s="91"/>
      <c r="B112" s="92"/>
      <c r="C112" s="9"/>
      <c r="D112" s="81"/>
      <c r="E112" s="81"/>
      <c r="F112" s="28"/>
      <c r="G112" s="28"/>
      <c r="H112" s="28"/>
      <c r="I112" s="28"/>
    </row>
    <row r="113" spans="1:9" x14ac:dyDescent="0.2">
      <c r="A113" s="91"/>
      <c r="B113" s="92"/>
      <c r="C113" s="35"/>
      <c r="D113" s="81"/>
      <c r="E113" s="81"/>
      <c r="F113" s="28"/>
      <c r="G113" s="28"/>
      <c r="H113" s="28"/>
      <c r="I113" s="28"/>
    </row>
    <row r="114" spans="1:9" x14ac:dyDescent="0.2">
      <c r="A114" s="91"/>
      <c r="B114" s="92"/>
      <c r="C114" s="9"/>
      <c r="D114" s="81"/>
      <c r="E114" s="81"/>
      <c r="F114" s="28"/>
      <c r="G114" s="28"/>
      <c r="H114" s="28"/>
      <c r="I114" s="28"/>
    </row>
    <row r="115" spans="1:9" x14ac:dyDescent="0.2">
      <c r="A115" s="91"/>
      <c r="B115" s="92"/>
      <c r="C115" s="9"/>
      <c r="D115" s="81"/>
      <c r="E115" s="81"/>
      <c r="F115" s="28"/>
      <c r="G115" s="28"/>
      <c r="H115" s="28"/>
      <c r="I115" s="28"/>
    </row>
    <row r="116" spans="1:9" x14ac:dyDescent="0.2">
      <c r="A116" s="91"/>
      <c r="B116" s="92"/>
      <c r="C116" s="9"/>
      <c r="D116" s="81"/>
      <c r="E116" s="81"/>
      <c r="F116" s="28"/>
      <c r="G116" s="28"/>
      <c r="H116" s="28"/>
      <c r="I116" s="28"/>
    </row>
    <row r="117" spans="1:9" x14ac:dyDescent="0.2">
      <c r="A117" s="91"/>
      <c r="B117" s="92"/>
      <c r="C117" s="9"/>
      <c r="D117" s="81"/>
      <c r="E117" s="81"/>
      <c r="F117" s="28"/>
      <c r="G117" s="28"/>
      <c r="H117" s="28"/>
      <c r="I117" s="28"/>
    </row>
    <row r="118" spans="1:9" x14ac:dyDescent="0.2">
      <c r="A118" s="91"/>
      <c r="B118" s="92"/>
      <c r="C118" s="9"/>
      <c r="D118" s="81"/>
      <c r="E118" s="81"/>
      <c r="F118" s="28"/>
      <c r="G118" s="28"/>
      <c r="H118" s="28"/>
      <c r="I118" s="28"/>
    </row>
    <row r="119" spans="1:9" x14ac:dyDescent="0.2">
      <c r="A119" s="91"/>
      <c r="B119" s="92"/>
      <c r="C119" s="9"/>
      <c r="D119" s="81"/>
      <c r="E119" s="81"/>
      <c r="F119" s="28"/>
      <c r="G119" s="28"/>
      <c r="H119" s="28"/>
      <c r="I119" s="28"/>
    </row>
    <row r="120" spans="1:9" x14ac:dyDescent="0.2">
      <c r="A120" s="91"/>
      <c r="B120" s="92"/>
      <c r="C120" s="9"/>
      <c r="D120" s="81"/>
      <c r="E120" s="81"/>
      <c r="F120" s="28"/>
      <c r="G120" s="28"/>
      <c r="H120" s="28"/>
      <c r="I120" s="28"/>
    </row>
    <row r="121" spans="1:9" x14ac:dyDescent="0.2">
      <c r="A121" s="91"/>
      <c r="B121" s="92"/>
      <c r="C121" s="9"/>
      <c r="D121" s="81"/>
      <c r="E121" s="81"/>
      <c r="F121" s="28"/>
      <c r="G121" s="28"/>
      <c r="H121" s="28"/>
      <c r="I121" s="28"/>
    </row>
    <row r="122" spans="1:9" ht="39.6" customHeight="1" x14ac:dyDescent="0.2">
      <c r="A122" s="91"/>
      <c r="B122" s="92"/>
      <c r="C122" s="92"/>
      <c r="D122" s="81"/>
      <c r="E122" s="93"/>
      <c r="F122" s="28"/>
      <c r="G122" s="28"/>
      <c r="H122" s="28"/>
      <c r="I122" s="28"/>
    </row>
    <row r="123" spans="1:9" ht="39.6" customHeight="1" x14ac:dyDescent="0.2">
      <c r="A123" s="91"/>
      <c r="B123" s="92"/>
      <c r="C123" s="92"/>
      <c r="D123" s="81"/>
      <c r="E123" s="93"/>
      <c r="F123" s="28"/>
      <c r="G123" s="28"/>
      <c r="H123" s="28"/>
      <c r="I123" s="28"/>
    </row>
    <row r="124" spans="1:9" ht="26.45" customHeight="1" x14ac:dyDescent="0.2">
      <c r="A124" s="91"/>
      <c r="B124" s="92"/>
      <c r="C124" s="92"/>
      <c r="D124" s="81"/>
      <c r="E124" s="93"/>
      <c r="F124" s="28"/>
      <c r="G124" s="28"/>
      <c r="H124" s="28"/>
      <c r="I124" s="28"/>
    </row>
    <row r="125" spans="1:9" x14ac:dyDescent="0.2">
      <c r="A125" s="91"/>
      <c r="B125" s="94"/>
      <c r="C125" s="94"/>
      <c r="D125" s="30"/>
      <c r="E125" s="4"/>
      <c r="F125" s="28"/>
      <c r="G125" s="28"/>
      <c r="H125" s="28"/>
      <c r="I125" s="28"/>
    </row>
    <row r="126" spans="1:9" ht="15" x14ac:dyDescent="0.25">
      <c r="A126" s="9"/>
      <c r="B126" s="36"/>
      <c r="C126" s="36"/>
      <c r="D126" s="36"/>
      <c r="E126" s="36"/>
      <c r="F126" s="28"/>
      <c r="G126" s="28"/>
      <c r="H126" s="28"/>
      <c r="I126" s="28"/>
    </row>
    <row r="127" spans="1:9" ht="15" x14ac:dyDescent="0.25">
      <c r="A127" s="36"/>
      <c r="B127" s="28"/>
      <c r="C127" s="28"/>
      <c r="D127" s="28"/>
      <c r="E127" s="28"/>
      <c r="F127" s="28"/>
      <c r="G127" s="28"/>
      <c r="H127" s="28"/>
      <c r="I127" s="28"/>
    </row>
    <row r="128" spans="1:9" x14ac:dyDescent="0.2">
      <c r="A128" s="37"/>
      <c r="B128" s="28"/>
      <c r="C128" s="28"/>
      <c r="D128" s="28"/>
      <c r="E128" s="28"/>
      <c r="F128" s="28"/>
      <c r="G128" s="28"/>
      <c r="H128" s="28"/>
      <c r="I128" s="28"/>
    </row>
    <row r="129" spans="1:9" x14ac:dyDescent="0.2">
      <c r="A129" s="38"/>
      <c r="B129" s="28"/>
      <c r="C129" s="28"/>
      <c r="D129" s="28"/>
      <c r="E129" s="28"/>
      <c r="F129" s="28"/>
      <c r="G129" s="28"/>
      <c r="H129" s="28"/>
      <c r="I129" s="28"/>
    </row>
    <row r="130" spans="1:9" x14ac:dyDescent="0.2">
      <c r="A130" s="39"/>
      <c r="B130" s="28"/>
      <c r="C130" s="28"/>
      <c r="D130" s="28"/>
      <c r="E130" s="28"/>
      <c r="F130" s="28"/>
      <c r="G130" s="28"/>
      <c r="H130" s="28"/>
      <c r="I130" s="28"/>
    </row>
    <row r="131" spans="1:9" x14ac:dyDescent="0.2">
      <c r="A131" s="39"/>
      <c r="B131" s="28"/>
      <c r="C131" s="28"/>
      <c r="D131" s="28"/>
      <c r="E131" s="28"/>
      <c r="F131" s="28"/>
      <c r="G131" s="28"/>
      <c r="H131" s="28"/>
      <c r="I131" s="28"/>
    </row>
  </sheetData>
  <mergeCells count="129">
    <mergeCell ref="A88:B88"/>
    <mergeCell ref="A90:J90"/>
    <mergeCell ref="A91:A93"/>
    <mergeCell ref="B91:B93"/>
    <mergeCell ref="C91:C93"/>
    <mergeCell ref="D91:G91"/>
    <mergeCell ref="H91:H93"/>
    <mergeCell ref="I91:I93"/>
    <mergeCell ref="J91:J93"/>
    <mergeCell ref="D92:D93"/>
    <mergeCell ref="E92:G92"/>
    <mergeCell ref="A80:B80"/>
    <mergeCell ref="A82:J82"/>
    <mergeCell ref="A83:A85"/>
    <mergeCell ref="B83:B85"/>
    <mergeCell ref="C83:C85"/>
    <mergeCell ref="D83:G83"/>
    <mergeCell ref="H83:H85"/>
    <mergeCell ref="I83:I85"/>
    <mergeCell ref="J83:J85"/>
    <mergeCell ref="D84:D85"/>
    <mergeCell ref="E84:G84"/>
    <mergeCell ref="A44:E44"/>
    <mergeCell ref="F44:J44"/>
    <mergeCell ref="B75:B77"/>
    <mergeCell ref="C75:C77"/>
    <mergeCell ref="D75:G75"/>
    <mergeCell ref="H75:H77"/>
    <mergeCell ref="I75:I77"/>
    <mergeCell ref="J75:J77"/>
    <mergeCell ref="D76:D77"/>
    <mergeCell ref="E76:G76"/>
    <mergeCell ref="C47:C49"/>
    <mergeCell ref="E58:G58"/>
    <mergeCell ref="A70:B70"/>
    <mergeCell ref="A54:B54"/>
    <mergeCell ref="A56:J56"/>
    <mergeCell ref="A57:A59"/>
    <mergeCell ref="B57:B59"/>
    <mergeCell ref="C57:C59"/>
    <mergeCell ref="D57:G57"/>
    <mergeCell ref="H57:H59"/>
    <mergeCell ref="I57:I59"/>
    <mergeCell ref="J57:J59"/>
    <mergeCell ref="D58:D59"/>
    <mergeCell ref="B125:C125"/>
    <mergeCell ref="A2:J2"/>
    <mergeCell ref="A3:J3"/>
    <mergeCell ref="A5:J5"/>
    <mergeCell ref="H7:I7"/>
    <mergeCell ref="A7:G7"/>
    <mergeCell ref="A9:J9"/>
    <mergeCell ref="A11:J11"/>
    <mergeCell ref="F13:J13"/>
    <mergeCell ref="A13:E13"/>
    <mergeCell ref="A123:A125"/>
    <mergeCell ref="B122:C122"/>
    <mergeCell ref="B123:C123"/>
    <mergeCell ref="B124:C124"/>
    <mergeCell ref="D122:D124"/>
    <mergeCell ref="E122:E124"/>
    <mergeCell ref="A115:A118"/>
    <mergeCell ref="B114:B117"/>
    <mergeCell ref="D47:G47"/>
    <mergeCell ref="H47:H49"/>
    <mergeCell ref="I47:I49"/>
    <mergeCell ref="J47:J49"/>
    <mergeCell ref="D48:D49"/>
    <mergeCell ref="E48:G48"/>
    <mergeCell ref="D114:D117"/>
    <mergeCell ref="E114:E117"/>
    <mergeCell ref="A119:A122"/>
    <mergeCell ref="B118:B121"/>
    <mergeCell ref="D118:D121"/>
    <mergeCell ref="E118:E121"/>
    <mergeCell ref="A108:A110"/>
    <mergeCell ref="B107:B109"/>
    <mergeCell ref="D107:D109"/>
    <mergeCell ref="E107:E109"/>
    <mergeCell ref="A111:A114"/>
    <mergeCell ref="B110:B113"/>
    <mergeCell ref="D110:D113"/>
    <mergeCell ref="E110:E113"/>
    <mergeCell ref="A102:A103"/>
    <mergeCell ref="B101:C101"/>
    <mergeCell ref="B102:C102"/>
    <mergeCell ref="D101:D102"/>
    <mergeCell ref="E101:E102"/>
    <mergeCell ref="A105:A107"/>
    <mergeCell ref="B104:B106"/>
    <mergeCell ref="D104:D106"/>
    <mergeCell ref="E104:E106"/>
    <mergeCell ref="A99:A101"/>
    <mergeCell ref="B98:B100"/>
    <mergeCell ref="D98:D100"/>
    <mergeCell ref="E98:E100"/>
    <mergeCell ref="A96:B96"/>
    <mergeCell ref="B89:C89"/>
    <mergeCell ref="B72:C72"/>
    <mergeCell ref="A73:E73"/>
    <mergeCell ref="F73:J73"/>
    <mergeCell ref="A74:J74"/>
    <mergeCell ref="A75:A77"/>
    <mergeCell ref="A25:B25"/>
    <mergeCell ref="D16:D17"/>
    <mergeCell ref="E16:G16"/>
    <mergeCell ref="A27:J27"/>
    <mergeCell ref="A28:A30"/>
    <mergeCell ref="B28:B30"/>
    <mergeCell ref="C28:C30"/>
    <mergeCell ref="D28:G28"/>
    <mergeCell ref="H28:H30"/>
    <mergeCell ref="I28:I30"/>
    <mergeCell ref="J28:J30"/>
    <mergeCell ref="D29:D30"/>
    <mergeCell ref="E29:G29"/>
    <mergeCell ref="A42:B42"/>
    <mergeCell ref="A46:J46"/>
    <mergeCell ref="A47:A49"/>
    <mergeCell ref="B47:B49"/>
    <mergeCell ref="B8:C8"/>
    <mergeCell ref="D15:G15"/>
    <mergeCell ref="A14:J14"/>
    <mergeCell ref="H15:H17"/>
    <mergeCell ref="I15:I17"/>
    <mergeCell ref="J15:J17"/>
    <mergeCell ref="C15:C17"/>
    <mergeCell ref="B15:B17"/>
    <mergeCell ref="A15:A17"/>
  </mergeCells>
  <pageMargins left="0.7" right="0.7" top="0.75" bottom="0.75" header="0.3" footer="0.3"/>
  <pageSetup paperSize="9" scale="80" orientation="portrait" r:id="rId1"/>
  <rowBreaks count="2" manualBreakCount="2">
    <brk id="54" max="9" man="1"/>
    <brk id="71" max="9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98"/>
  <sheetViews>
    <sheetView tabSelected="1" topLeftCell="A40" zoomScaleNormal="100" workbookViewId="0">
      <selection activeCell="DF45" sqref="DF45"/>
    </sheetView>
  </sheetViews>
  <sheetFormatPr defaultRowHeight="12.75" x14ac:dyDescent="0.2"/>
  <cols>
    <col min="1" max="1" width="4.85546875" customWidth="1"/>
    <col min="2" max="2" width="3.140625" hidden="1" customWidth="1"/>
    <col min="3" max="3" width="31.28515625" hidden="1" customWidth="1"/>
    <col min="4" max="6" width="9.140625" hidden="1" customWidth="1"/>
    <col min="7" max="14" width="9.140625" customWidth="1"/>
    <col min="15" max="15" width="3.5703125" customWidth="1"/>
    <col min="16" max="19" width="9.140625" hidden="1" customWidth="1"/>
    <col min="20" max="20" width="1.85546875" customWidth="1"/>
    <col min="21" max="29" width="9.140625" hidden="1" customWidth="1"/>
    <col min="30" max="30" width="7" hidden="1" customWidth="1"/>
    <col min="31" max="40" width="9.140625" hidden="1" customWidth="1"/>
    <col min="41" max="41" width="0.5703125" hidden="1" customWidth="1"/>
    <col min="42" max="50" width="9.140625" hidden="1" customWidth="1"/>
    <col min="51" max="51" width="1.5703125" hidden="1" customWidth="1"/>
    <col min="52" max="63" width="9.140625" hidden="1" customWidth="1"/>
    <col min="64" max="64" width="2.85546875" hidden="1" customWidth="1"/>
    <col min="65" max="74" width="9.140625" hidden="1" customWidth="1"/>
    <col min="75" max="75" width="9.140625" customWidth="1"/>
    <col min="76" max="76" width="6.85546875" customWidth="1"/>
    <col min="77" max="87" width="9.140625" hidden="1" customWidth="1"/>
    <col min="88" max="88" width="2" hidden="1" customWidth="1"/>
    <col min="89" max="90" width="9.140625" hidden="1" customWidth="1"/>
    <col min="91" max="91" width="9.140625" customWidth="1"/>
    <col min="92" max="92" width="2" customWidth="1"/>
    <col min="93" max="93" width="4" customWidth="1"/>
    <col min="94" max="104" width="9.140625" hidden="1" customWidth="1"/>
    <col min="105" max="105" width="3.28515625" customWidth="1"/>
    <col min="107" max="107" width="10.5703125" bestFit="1" customWidth="1"/>
  </cols>
  <sheetData>
    <row r="1" spans="1:105" ht="26.25" customHeight="1" x14ac:dyDescent="0.2">
      <c r="A1" s="170" t="s">
        <v>47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1" t="s">
        <v>48</v>
      </c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1"/>
      <c r="BB1" s="171"/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1"/>
      <c r="BP1" s="171"/>
      <c r="BQ1" s="171"/>
      <c r="BR1" s="171"/>
      <c r="BS1" s="171"/>
      <c r="BT1" s="171"/>
      <c r="BU1" s="171"/>
      <c r="BV1" s="171"/>
      <c r="BW1" s="171"/>
      <c r="BX1" s="171"/>
      <c r="BY1" s="171"/>
      <c r="BZ1" s="171"/>
      <c r="CA1" s="171"/>
      <c r="CB1" s="171"/>
      <c r="CC1" s="171"/>
      <c r="CD1" s="171"/>
      <c r="CE1" s="171"/>
      <c r="CF1" s="171"/>
      <c r="CG1" s="171"/>
      <c r="CH1" s="171"/>
      <c r="CI1" s="171"/>
      <c r="CJ1" s="171"/>
      <c r="CK1" s="171"/>
      <c r="CL1" s="171"/>
      <c r="CM1" s="171"/>
      <c r="CN1" s="171"/>
      <c r="CO1" s="171"/>
      <c r="CP1" s="171"/>
      <c r="CQ1" s="171"/>
      <c r="CR1" s="171"/>
      <c r="CS1" s="171"/>
      <c r="CT1" s="171"/>
      <c r="CU1" s="171"/>
      <c r="CV1" s="171"/>
      <c r="CW1" s="171"/>
      <c r="CX1" s="171"/>
      <c r="CY1" s="171"/>
      <c r="CZ1" s="171"/>
      <c r="DA1" s="171"/>
    </row>
    <row r="2" spans="1:105" ht="65.25" customHeight="1" x14ac:dyDescent="0.25">
      <c r="A2" s="137" t="s">
        <v>49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</row>
    <row r="3" spans="1:105" ht="14.25" x14ac:dyDescent="0.2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</row>
    <row r="4" spans="1:105" ht="14.25" x14ac:dyDescent="0.2">
      <c r="A4" s="109" t="s">
        <v>50</v>
      </c>
      <c r="B4" s="110"/>
      <c r="C4" s="110"/>
      <c r="D4" s="110"/>
      <c r="E4" s="110"/>
      <c r="F4" s="111"/>
      <c r="G4" s="109" t="s">
        <v>51</v>
      </c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0"/>
      <c r="BV4" s="111"/>
      <c r="BW4" s="109" t="s">
        <v>52</v>
      </c>
      <c r="BX4" s="110"/>
      <c r="BY4" s="110"/>
      <c r="BZ4" s="110"/>
      <c r="CA4" s="110"/>
      <c r="CB4" s="110"/>
      <c r="CC4" s="110"/>
      <c r="CD4" s="110"/>
      <c r="CE4" s="110"/>
      <c r="CF4" s="110"/>
      <c r="CG4" s="110"/>
      <c r="CH4" s="110"/>
      <c r="CI4" s="110"/>
      <c r="CJ4" s="110"/>
      <c r="CK4" s="110"/>
      <c r="CL4" s="111"/>
      <c r="CM4" s="109" t="s">
        <v>53</v>
      </c>
      <c r="CN4" s="110"/>
      <c r="CO4" s="110"/>
      <c r="CP4" s="110"/>
      <c r="CQ4" s="110"/>
      <c r="CR4" s="110"/>
      <c r="CS4" s="110"/>
      <c r="CT4" s="110"/>
      <c r="CU4" s="110"/>
      <c r="CV4" s="110"/>
      <c r="CW4" s="110"/>
      <c r="CX4" s="110"/>
      <c r="CY4" s="110"/>
      <c r="CZ4" s="110"/>
      <c r="DA4" s="111"/>
    </row>
    <row r="5" spans="1:105" ht="14.25" x14ac:dyDescent="0.2">
      <c r="A5" s="134">
        <v>1</v>
      </c>
      <c r="B5" s="168"/>
      <c r="C5" s="168"/>
      <c r="D5" s="168"/>
      <c r="E5" s="168"/>
      <c r="F5" s="169"/>
      <c r="G5" s="134">
        <v>2</v>
      </c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9"/>
      <c r="BW5" s="134">
        <v>3</v>
      </c>
      <c r="BX5" s="168"/>
      <c r="BY5" s="168"/>
      <c r="BZ5" s="168"/>
      <c r="CA5" s="168"/>
      <c r="CB5" s="168"/>
      <c r="CC5" s="168"/>
      <c r="CD5" s="168"/>
      <c r="CE5" s="168"/>
      <c r="CF5" s="168"/>
      <c r="CG5" s="168"/>
      <c r="CH5" s="168"/>
      <c r="CI5" s="168"/>
      <c r="CJ5" s="168"/>
      <c r="CK5" s="168"/>
      <c r="CL5" s="169"/>
      <c r="CM5" s="134">
        <v>4</v>
      </c>
      <c r="CN5" s="168"/>
      <c r="CO5" s="168"/>
      <c r="CP5" s="168"/>
      <c r="CQ5" s="168"/>
      <c r="CR5" s="168"/>
      <c r="CS5" s="168"/>
      <c r="CT5" s="168"/>
      <c r="CU5" s="168"/>
      <c r="CV5" s="168"/>
      <c r="CW5" s="168"/>
      <c r="CX5" s="168"/>
      <c r="CY5" s="168"/>
      <c r="CZ5" s="168"/>
      <c r="DA5" s="169"/>
    </row>
    <row r="6" spans="1:105" ht="20.25" customHeight="1" x14ac:dyDescent="0.2">
      <c r="A6" s="138" t="s">
        <v>54</v>
      </c>
      <c r="B6" s="138"/>
      <c r="C6" s="138"/>
      <c r="D6" s="138"/>
      <c r="E6" s="138"/>
      <c r="F6" s="138"/>
      <c r="G6" s="116" t="s">
        <v>55</v>
      </c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4"/>
      <c r="BN6" s="144"/>
      <c r="BO6" s="144"/>
      <c r="BP6" s="144"/>
      <c r="BQ6" s="144"/>
      <c r="BR6" s="144"/>
      <c r="BS6" s="144"/>
      <c r="BT6" s="144"/>
      <c r="BU6" s="144"/>
      <c r="BV6" s="145"/>
      <c r="BW6" s="109" t="s">
        <v>8</v>
      </c>
      <c r="BX6" s="110"/>
      <c r="BY6" s="110"/>
      <c r="BZ6" s="110"/>
      <c r="CA6" s="110"/>
      <c r="CB6" s="110"/>
      <c r="CC6" s="110"/>
      <c r="CD6" s="110"/>
      <c r="CE6" s="110"/>
      <c r="CF6" s="110"/>
      <c r="CG6" s="110"/>
      <c r="CH6" s="110"/>
      <c r="CI6" s="110"/>
      <c r="CJ6" s="110"/>
      <c r="CK6" s="110"/>
      <c r="CL6" s="111"/>
      <c r="CM6" s="140">
        <f>CM7</f>
        <v>780120</v>
      </c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</row>
    <row r="7" spans="1:105" ht="14.25" x14ac:dyDescent="0.2">
      <c r="A7" s="117" t="s">
        <v>56</v>
      </c>
      <c r="B7" s="146"/>
      <c r="C7" s="146"/>
      <c r="D7" s="146"/>
      <c r="E7" s="146"/>
      <c r="F7" s="147"/>
      <c r="G7" s="50"/>
      <c r="H7" s="133" t="s">
        <v>5</v>
      </c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63"/>
      <c r="BW7" s="124">
        <v>3546000</v>
      </c>
      <c r="BX7" s="164"/>
      <c r="BY7" s="164"/>
      <c r="BZ7" s="164"/>
      <c r="CA7" s="164"/>
      <c r="CB7" s="164"/>
      <c r="CC7" s="164"/>
      <c r="CD7" s="164"/>
      <c r="CE7" s="164"/>
      <c r="CF7" s="164"/>
      <c r="CG7" s="164"/>
      <c r="CH7" s="164"/>
      <c r="CI7" s="164"/>
      <c r="CJ7" s="164"/>
      <c r="CK7" s="164"/>
      <c r="CL7" s="165"/>
      <c r="CM7" s="124">
        <f>BW7*22%</f>
        <v>780120</v>
      </c>
      <c r="CN7" s="164"/>
      <c r="CO7" s="164"/>
      <c r="CP7" s="164"/>
      <c r="CQ7" s="164"/>
      <c r="CR7" s="164"/>
      <c r="CS7" s="164"/>
      <c r="CT7" s="164"/>
      <c r="CU7" s="164"/>
      <c r="CV7" s="164"/>
      <c r="CW7" s="164"/>
      <c r="CX7" s="164"/>
      <c r="CY7" s="164"/>
      <c r="CZ7" s="164"/>
      <c r="DA7" s="165"/>
    </row>
    <row r="8" spans="1:105" ht="14.25" x14ac:dyDescent="0.2">
      <c r="A8" s="148"/>
      <c r="B8" s="149"/>
      <c r="C8" s="149"/>
      <c r="D8" s="149"/>
      <c r="E8" s="149"/>
      <c r="F8" s="150"/>
      <c r="G8" s="44"/>
      <c r="H8" s="131" t="s">
        <v>9</v>
      </c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1"/>
      <c r="BC8" s="131"/>
      <c r="BD8" s="131"/>
      <c r="BE8" s="131"/>
      <c r="BF8" s="131"/>
      <c r="BG8" s="131"/>
      <c r="BH8" s="131"/>
      <c r="BI8" s="131"/>
      <c r="BJ8" s="131"/>
      <c r="BK8" s="131"/>
      <c r="BL8" s="131"/>
      <c r="BM8" s="131"/>
      <c r="BN8" s="131"/>
      <c r="BO8" s="131"/>
      <c r="BP8" s="131"/>
      <c r="BQ8" s="131"/>
      <c r="BR8" s="131"/>
      <c r="BS8" s="131"/>
      <c r="BT8" s="131"/>
      <c r="BU8" s="131"/>
      <c r="BV8" s="160"/>
      <c r="BW8" s="132"/>
      <c r="BX8" s="166"/>
      <c r="BY8" s="166"/>
      <c r="BZ8" s="166"/>
      <c r="CA8" s="166"/>
      <c r="CB8" s="166"/>
      <c r="CC8" s="166"/>
      <c r="CD8" s="166"/>
      <c r="CE8" s="166"/>
      <c r="CF8" s="166"/>
      <c r="CG8" s="166"/>
      <c r="CH8" s="166"/>
      <c r="CI8" s="166"/>
      <c r="CJ8" s="166"/>
      <c r="CK8" s="166"/>
      <c r="CL8" s="167"/>
      <c r="CM8" s="132"/>
      <c r="CN8" s="166"/>
      <c r="CO8" s="166"/>
      <c r="CP8" s="166"/>
      <c r="CQ8" s="166"/>
      <c r="CR8" s="166"/>
      <c r="CS8" s="166"/>
      <c r="CT8" s="166"/>
      <c r="CU8" s="166"/>
      <c r="CV8" s="166"/>
      <c r="CW8" s="166"/>
      <c r="CX8" s="166"/>
      <c r="CY8" s="166"/>
      <c r="CZ8" s="166"/>
      <c r="DA8" s="167"/>
    </row>
    <row r="9" spans="1:105" ht="30" customHeight="1" x14ac:dyDescent="0.2">
      <c r="A9" s="138" t="s">
        <v>57</v>
      </c>
      <c r="B9" s="138"/>
      <c r="C9" s="138"/>
      <c r="D9" s="138"/>
      <c r="E9" s="138"/>
      <c r="F9" s="138"/>
      <c r="G9" s="45"/>
      <c r="H9" s="106" t="s">
        <v>10</v>
      </c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  <c r="BM9" s="106"/>
      <c r="BN9" s="106"/>
      <c r="BO9" s="106"/>
      <c r="BP9" s="106"/>
      <c r="BQ9" s="106"/>
      <c r="BR9" s="106"/>
      <c r="BS9" s="106"/>
      <c r="BT9" s="106"/>
      <c r="BU9" s="106"/>
      <c r="BV9" s="139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</row>
    <row r="10" spans="1:105" ht="41.25" customHeight="1" x14ac:dyDescent="0.2">
      <c r="A10" s="138" t="s">
        <v>58</v>
      </c>
      <c r="B10" s="138"/>
      <c r="C10" s="138"/>
      <c r="D10" s="138"/>
      <c r="E10" s="138"/>
      <c r="F10" s="138"/>
      <c r="G10" s="45"/>
      <c r="H10" s="106" t="s">
        <v>59</v>
      </c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6"/>
      <c r="BP10" s="106"/>
      <c r="BQ10" s="106"/>
      <c r="BR10" s="106"/>
      <c r="BS10" s="106"/>
      <c r="BT10" s="106"/>
      <c r="BU10" s="106"/>
      <c r="BV10" s="139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</row>
    <row r="11" spans="1:105" ht="34.5" customHeight="1" x14ac:dyDescent="0.2">
      <c r="A11" s="138" t="s">
        <v>60</v>
      </c>
      <c r="B11" s="138"/>
      <c r="C11" s="138"/>
      <c r="D11" s="138"/>
      <c r="E11" s="138"/>
      <c r="F11" s="138"/>
      <c r="G11" s="45"/>
      <c r="H11" s="106" t="s">
        <v>61</v>
      </c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  <c r="BM11" s="106"/>
      <c r="BN11" s="106"/>
      <c r="BO11" s="106"/>
      <c r="BP11" s="106"/>
      <c r="BQ11" s="106"/>
      <c r="BR11" s="106"/>
      <c r="BS11" s="106"/>
      <c r="BT11" s="106"/>
      <c r="BU11" s="106"/>
      <c r="BV11" s="139"/>
      <c r="BW11" s="140" t="s">
        <v>8</v>
      </c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>
        <f>CM12+CM15</f>
        <v>109926</v>
      </c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0"/>
      <c r="DA11" s="140"/>
    </row>
    <row r="12" spans="1:105" ht="14.25" x14ac:dyDescent="0.2">
      <c r="A12" s="117" t="s">
        <v>62</v>
      </c>
      <c r="B12" s="146"/>
      <c r="C12" s="146"/>
      <c r="D12" s="146"/>
      <c r="E12" s="146"/>
      <c r="F12" s="147"/>
      <c r="G12" s="123" t="s">
        <v>5</v>
      </c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1"/>
      <c r="BL12" s="151"/>
      <c r="BM12" s="151"/>
      <c r="BN12" s="151"/>
      <c r="BO12" s="151"/>
      <c r="BP12" s="151"/>
      <c r="BQ12" s="151"/>
      <c r="BR12" s="151"/>
      <c r="BS12" s="151"/>
      <c r="BT12" s="151"/>
      <c r="BU12" s="151"/>
      <c r="BV12" s="152"/>
      <c r="BW12" s="124">
        <v>3546000</v>
      </c>
      <c r="BX12" s="153"/>
      <c r="BY12" s="153"/>
      <c r="BZ12" s="153"/>
      <c r="CA12" s="153"/>
      <c r="CB12" s="153"/>
      <c r="CC12" s="153"/>
      <c r="CD12" s="153"/>
      <c r="CE12" s="153"/>
      <c r="CF12" s="153"/>
      <c r="CG12" s="153"/>
      <c r="CH12" s="153"/>
      <c r="CI12" s="153"/>
      <c r="CJ12" s="153"/>
      <c r="CK12" s="153"/>
      <c r="CL12" s="154"/>
      <c r="CM12" s="124">
        <f>BW13*2.9%</f>
        <v>102834</v>
      </c>
      <c r="CN12" s="164"/>
      <c r="CO12" s="164"/>
      <c r="CP12" s="164"/>
      <c r="CQ12" s="164"/>
      <c r="CR12" s="164"/>
      <c r="CS12" s="164"/>
      <c r="CT12" s="164"/>
      <c r="CU12" s="164"/>
      <c r="CV12" s="164"/>
      <c r="CW12" s="164"/>
      <c r="CX12" s="164"/>
      <c r="CY12" s="164"/>
      <c r="CZ12" s="164"/>
      <c r="DA12" s="165"/>
    </row>
    <row r="13" spans="1:105" ht="45" customHeight="1" x14ac:dyDescent="0.2">
      <c r="A13" s="148"/>
      <c r="B13" s="149"/>
      <c r="C13" s="149"/>
      <c r="D13" s="149"/>
      <c r="E13" s="149"/>
      <c r="F13" s="150"/>
      <c r="G13" s="44"/>
      <c r="H13" s="131" t="s">
        <v>63</v>
      </c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131"/>
      <c r="BO13" s="131"/>
      <c r="BP13" s="131"/>
      <c r="BQ13" s="131"/>
      <c r="BR13" s="131"/>
      <c r="BS13" s="131"/>
      <c r="BT13" s="131"/>
      <c r="BU13" s="131"/>
      <c r="BV13" s="160"/>
      <c r="BW13" s="140">
        <v>3546000</v>
      </c>
      <c r="BX13" s="140"/>
      <c r="BY13" s="140"/>
      <c r="BZ13" s="140"/>
      <c r="CA13" s="140"/>
      <c r="CB13" s="140"/>
      <c r="CC13" s="140"/>
      <c r="CD13" s="140"/>
      <c r="CE13" s="140"/>
      <c r="CF13" s="140"/>
      <c r="CG13" s="140"/>
      <c r="CH13" s="140"/>
      <c r="CI13" s="140"/>
      <c r="CJ13" s="140"/>
      <c r="CK13" s="140"/>
      <c r="CL13" s="140"/>
      <c r="CM13" s="132"/>
      <c r="CN13" s="166"/>
      <c r="CO13" s="166"/>
      <c r="CP13" s="166"/>
      <c r="CQ13" s="166"/>
      <c r="CR13" s="166"/>
      <c r="CS13" s="166"/>
      <c r="CT13" s="166"/>
      <c r="CU13" s="166"/>
      <c r="CV13" s="166"/>
      <c r="CW13" s="166"/>
      <c r="CX13" s="166"/>
      <c r="CY13" s="166"/>
      <c r="CZ13" s="166"/>
      <c r="DA13" s="167"/>
    </row>
    <row r="14" spans="1:105" ht="36.75" customHeight="1" x14ac:dyDescent="0.2">
      <c r="A14" s="138" t="s">
        <v>64</v>
      </c>
      <c r="B14" s="138"/>
      <c r="C14" s="138"/>
      <c r="D14" s="138"/>
      <c r="E14" s="138"/>
      <c r="F14" s="138"/>
      <c r="G14" s="45"/>
      <c r="H14" s="106" t="s">
        <v>65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39"/>
      <c r="BW14" s="140"/>
      <c r="BX14" s="140"/>
      <c r="BY14" s="140"/>
      <c r="BZ14" s="140"/>
      <c r="CA14" s="140"/>
      <c r="CB14" s="140"/>
      <c r="CC14" s="140"/>
      <c r="CD14" s="140"/>
      <c r="CE14" s="140"/>
      <c r="CF14" s="140"/>
      <c r="CG14" s="140"/>
      <c r="CH14" s="140"/>
      <c r="CI14" s="140"/>
      <c r="CJ14" s="140"/>
      <c r="CK14" s="140"/>
      <c r="CL14" s="140"/>
      <c r="CM14" s="140"/>
      <c r="CN14" s="140"/>
      <c r="CO14" s="140"/>
      <c r="CP14" s="140"/>
      <c r="CQ14" s="140"/>
      <c r="CR14" s="140"/>
      <c r="CS14" s="140"/>
      <c r="CT14" s="140"/>
      <c r="CU14" s="140"/>
      <c r="CV14" s="140"/>
      <c r="CW14" s="140"/>
      <c r="CX14" s="140"/>
      <c r="CY14" s="140"/>
      <c r="CZ14" s="140"/>
      <c r="DA14" s="140"/>
    </row>
    <row r="15" spans="1:105" ht="35.25" customHeight="1" x14ac:dyDescent="0.2">
      <c r="A15" s="103" t="s">
        <v>66</v>
      </c>
      <c r="B15" s="104"/>
      <c r="C15" s="104"/>
      <c r="D15" s="104"/>
      <c r="E15" s="104"/>
      <c r="F15" s="105"/>
      <c r="G15" s="116" t="s">
        <v>67</v>
      </c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  <c r="BI15" s="144"/>
      <c r="BJ15" s="144"/>
      <c r="BK15" s="144"/>
      <c r="BL15" s="144"/>
      <c r="BM15" s="144"/>
      <c r="BN15" s="144"/>
      <c r="BO15" s="144"/>
      <c r="BP15" s="144"/>
      <c r="BQ15" s="144"/>
      <c r="BR15" s="144"/>
      <c r="BS15" s="144"/>
      <c r="BT15" s="144"/>
      <c r="BU15" s="144"/>
      <c r="BV15" s="145"/>
      <c r="BW15" s="140">
        <v>3546000</v>
      </c>
      <c r="BX15" s="140"/>
      <c r="BY15" s="140"/>
      <c r="BZ15" s="140"/>
      <c r="CA15" s="140"/>
      <c r="CB15" s="140"/>
      <c r="CC15" s="140"/>
      <c r="CD15" s="140"/>
      <c r="CE15" s="140"/>
      <c r="CF15" s="140"/>
      <c r="CG15" s="140"/>
      <c r="CH15" s="140"/>
      <c r="CI15" s="140"/>
      <c r="CJ15" s="140"/>
      <c r="CK15" s="140"/>
      <c r="CL15" s="140"/>
      <c r="CM15" s="140">
        <f>BW15*0.2%</f>
        <v>7092</v>
      </c>
      <c r="CN15" s="140"/>
      <c r="CO15" s="140"/>
      <c r="CP15" s="140"/>
      <c r="CQ15" s="140"/>
      <c r="CR15" s="140"/>
      <c r="CS15" s="140"/>
      <c r="CT15" s="140"/>
      <c r="CU15" s="140"/>
      <c r="CV15" s="140"/>
      <c r="CW15" s="140"/>
      <c r="CX15" s="140"/>
      <c r="CY15" s="140"/>
      <c r="CZ15" s="140"/>
      <c r="DA15" s="140"/>
    </row>
    <row r="16" spans="1:105" ht="33" customHeight="1" x14ac:dyDescent="0.2">
      <c r="A16" s="103" t="s">
        <v>68</v>
      </c>
      <c r="B16" s="104"/>
      <c r="C16" s="104"/>
      <c r="D16" s="104"/>
      <c r="E16" s="104"/>
      <c r="F16" s="105"/>
      <c r="G16" s="116" t="s">
        <v>69</v>
      </c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  <c r="BI16" s="144"/>
      <c r="BJ16" s="144"/>
      <c r="BK16" s="144"/>
      <c r="BL16" s="144"/>
      <c r="BM16" s="144"/>
      <c r="BN16" s="144"/>
      <c r="BO16" s="144"/>
      <c r="BP16" s="144"/>
      <c r="BQ16" s="144"/>
      <c r="BR16" s="144"/>
      <c r="BS16" s="144"/>
      <c r="BT16" s="144"/>
      <c r="BU16" s="144"/>
      <c r="BV16" s="145"/>
      <c r="BW16" s="109"/>
      <c r="BX16" s="110"/>
      <c r="BY16" s="110"/>
      <c r="BZ16" s="110"/>
      <c r="CA16" s="110"/>
      <c r="CB16" s="110"/>
      <c r="CC16" s="110"/>
      <c r="CD16" s="110"/>
      <c r="CE16" s="110"/>
      <c r="CF16" s="110"/>
      <c r="CG16" s="110"/>
      <c r="CH16" s="110"/>
      <c r="CI16" s="110"/>
      <c r="CJ16" s="110"/>
      <c r="CK16" s="110"/>
      <c r="CL16" s="111"/>
      <c r="CM16" s="140"/>
      <c r="CN16" s="140"/>
      <c r="CO16" s="140"/>
      <c r="CP16" s="140"/>
      <c r="CQ16" s="140"/>
      <c r="CR16" s="140"/>
      <c r="CS16" s="140"/>
      <c r="CT16" s="140"/>
      <c r="CU16" s="140"/>
      <c r="CV16" s="140"/>
      <c r="CW16" s="140"/>
      <c r="CX16" s="140"/>
      <c r="CY16" s="140"/>
      <c r="CZ16" s="140"/>
      <c r="DA16" s="140"/>
    </row>
    <row r="17" spans="1:105" ht="32.25" customHeight="1" x14ac:dyDescent="0.2">
      <c r="A17" s="103" t="s">
        <v>70</v>
      </c>
      <c r="B17" s="104"/>
      <c r="C17" s="104"/>
      <c r="D17" s="104"/>
      <c r="E17" s="104"/>
      <c r="F17" s="105"/>
      <c r="G17" s="116" t="s">
        <v>69</v>
      </c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144"/>
      <c r="BM17" s="144"/>
      <c r="BN17" s="144"/>
      <c r="BO17" s="144"/>
      <c r="BP17" s="144"/>
      <c r="BQ17" s="144"/>
      <c r="BR17" s="144"/>
      <c r="BS17" s="144"/>
      <c r="BT17" s="144"/>
      <c r="BU17" s="144"/>
      <c r="BV17" s="145"/>
      <c r="BW17" s="140"/>
      <c r="BX17" s="140"/>
      <c r="BY17" s="140"/>
      <c r="BZ17" s="140"/>
      <c r="CA17" s="140"/>
      <c r="CB17" s="140"/>
      <c r="CC17" s="140"/>
      <c r="CD17" s="140"/>
      <c r="CE17" s="140"/>
      <c r="CF17" s="140"/>
      <c r="CG17" s="140"/>
      <c r="CH17" s="140"/>
      <c r="CI17" s="140"/>
      <c r="CJ17" s="140"/>
      <c r="CK17" s="140"/>
      <c r="CL17" s="140"/>
      <c r="CM17" s="140"/>
      <c r="CN17" s="140"/>
      <c r="CO17" s="140"/>
      <c r="CP17" s="140"/>
      <c r="CQ17" s="140"/>
      <c r="CR17" s="140"/>
      <c r="CS17" s="140"/>
      <c r="CT17" s="140"/>
      <c r="CU17" s="140"/>
      <c r="CV17" s="140"/>
      <c r="CW17" s="140"/>
      <c r="CX17" s="140"/>
      <c r="CY17" s="140"/>
      <c r="CZ17" s="140"/>
      <c r="DA17" s="140"/>
    </row>
    <row r="18" spans="1:105" ht="34.5" customHeight="1" x14ac:dyDescent="0.2">
      <c r="A18" s="138" t="s">
        <v>71</v>
      </c>
      <c r="B18" s="138"/>
      <c r="C18" s="138"/>
      <c r="D18" s="138"/>
      <c r="E18" s="138"/>
      <c r="F18" s="138"/>
      <c r="G18" s="45"/>
      <c r="H18" s="106" t="s">
        <v>72</v>
      </c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  <c r="AZ18" s="106"/>
      <c r="BA18" s="106"/>
      <c r="BB18" s="106"/>
      <c r="BC18" s="106"/>
      <c r="BD18" s="106"/>
      <c r="BE18" s="106"/>
      <c r="BF18" s="106"/>
      <c r="BG18" s="106"/>
      <c r="BH18" s="106"/>
      <c r="BI18" s="106"/>
      <c r="BJ18" s="106"/>
      <c r="BK18" s="106"/>
      <c r="BL18" s="106"/>
      <c r="BM18" s="106"/>
      <c r="BN18" s="106"/>
      <c r="BO18" s="106"/>
      <c r="BP18" s="106"/>
      <c r="BQ18" s="106"/>
      <c r="BR18" s="106"/>
      <c r="BS18" s="106"/>
      <c r="BT18" s="106"/>
      <c r="BU18" s="106"/>
      <c r="BV18" s="139"/>
      <c r="BW18" s="109">
        <v>3546000</v>
      </c>
      <c r="BX18" s="110"/>
      <c r="BY18" s="110"/>
      <c r="BZ18" s="110"/>
      <c r="CA18" s="110"/>
      <c r="CB18" s="110"/>
      <c r="CC18" s="110"/>
      <c r="CD18" s="110"/>
      <c r="CE18" s="110"/>
      <c r="CF18" s="110"/>
      <c r="CG18" s="110"/>
      <c r="CH18" s="110"/>
      <c r="CI18" s="110"/>
      <c r="CJ18" s="110"/>
      <c r="CK18" s="110"/>
      <c r="CL18" s="111"/>
      <c r="CM18" s="140">
        <f>BW18*5.1%</f>
        <v>180846</v>
      </c>
      <c r="CN18" s="140"/>
      <c r="CO18" s="140"/>
      <c r="CP18" s="140"/>
      <c r="CQ18" s="140"/>
      <c r="CR18" s="140"/>
      <c r="CS18" s="140"/>
      <c r="CT18" s="140"/>
      <c r="CU18" s="140"/>
      <c r="CV18" s="140"/>
      <c r="CW18" s="140"/>
      <c r="CX18" s="140"/>
      <c r="CY18" s="140"/>
      <c r="CZ18" s="140"/>
      <c r="DA18" s="140"/>
    </row>
    <row r="19" spans="1:105" ht="14.25" x14ac:dyDescent="0.2">
      <c r="A19" s="138"/>
      <c r="B19" s="138"/>
      <c r="C19" s="138"/>
      <c r="D19" s="138"/>
      <c r="E19" s="138"/>
      <c r="F19" s="138"/>
      <c r="G19" s="115" t="s">
        <v>73</v>
      </c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  <c r="BI19" s="142"/>
      <c r="BJ19" s="142"/>
      <c r="BK19" s="142"/>
      <c r="BL19" s="142"/>
      <c r="BM19" s="142"/>
      <c r="BN19" s="142"/>
      <c r="BO19" s="142"/>
      <c r="BP19" s="142"/>
      <c r="BQ19" s="142"/>
      <c r="BR19" s="142"/>
      <c r="BS19" s="142"/>
      <c r="BT19" s="142"/>
      <c r="BU19" s="142"/>
      <c r="BV19" s="143"/>
      <c r="BW19" s="140" t="s">
        <v>8</v>
      </c>
      <c r="BX19" s="140"/>
      <c r="BY19" s="140"/>
      <c r="BZ19" s="140"/>
      <c r="CA19" s="140"/>
      <c r="CB19" s="140"/>
      <c r="CC19" s="140"/>
      <c r="CD19" s="140"/>
      <c r="CE19" s="140"/>
      <c r="CF19" s="140"/>
      <c r="CG19" s="140"/>
      <c r="CH19" s="140"/>
      <c r="CI19" s="140"/>
      <c r="CJ19" s="140"/>
      <c r="CK19" s="140"/>
      <c r="CL19" s="140"/>
      <c r="CM19" s="140">
        <f>CM6+CM11+CM18+8</f>
        <v>1070900</v>
      </c>
      <c r="CN19" s="140"/>
      <c r="CO19" s="140"/>
      <c r="CP19" s="140"/>
      <c r="CQ19" s="140"/>
      <c r="CR19" s="140"/>
      <c r="CS19" s="140"/>
      <c r="CT19" s="140"/>
      <c r="CU19" s="140"/>
      <c r="CV19" s="140"/>
      <c r="CW19" s="140"/>
      <c r="CX19" s="140"/>
      <c r="CY19" s="140"/>
      <c r="CZ19" s="140"/>
      <c r="DA19" s="140"/>
    </row>
    <row r="20" spans="1:105" ht="14.25" x14ac:dyDescent="0.2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</row>
    <row r="21" spans="1:105" ht="27.75" customHeight="1" x14ac:dyDescent="0.2">
      <c r="A21" s="170" t="s">
        <v>47</v>
      </c>
      <c r="B21" s="170"/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  <c r="AP21" s="171" t="s">
        <v>80</v>
      </c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  <c r="BI21" s="171"/>
      <c r="BJ21" s="171"/>
      <c r="BK21" s="171"/>
      <c r="BL21" s="171"/>
      <c r="BM21" s="171"/>
      <c r="BN21" s="171"/>
      <c r="BO21" s="171"/>
      <c r="BP21" s="171"/>
      <c r="BQ21" s="171"/>
      <c r="BR21" s="171"/>
      <c r="BS21" s="171"/>
      <c r="BT21" s="171"/>
      <c r="BU21" s="171"/>
      <c r="BV21" s="171"/>
      <c r="BW21" s="171"/>
      <c r="BX21" s="171"/>
      <c r="BY21" s="171"/>
      <c r="BZ21" s="171"/>
      <c r="CA21" s="171"/>
      <c r="CB21" s="171"/>
      <c r="CC21" s="171"/>
      <c r="CD21" s="171"/>
      <c r="CE21" s="171"/>
      <c r="CF21" s="171"/>
      <c r="CG21" s="171"/>
      <c r="CH21" s="171"/>
      <c r="CI21" s="171"/>
      <c r="CJ21" s="171"/>
      <c r="CK21" s="171"/>
      <c r="CL21" s="171"/>
      <c r="CM21" s="171"/>
      <c r="CN21" s="171"/>
      <c r="CO21" s="171"/>
      <c r="CP21" s="171"/>
      <c r="CQ21" s="171"/>
      <c r="CR21" s="171"/>
      <c r="CS21" s="171"/>
      <c r="CT21" s="171"/>
      <c r="CU21" s="171"/>
      <c r="CV21" s="171"/>
      <c r="CW21" s="171"/>
      <c r="CX21" s="171"/>
      <c r="CY21" s="171"/>
      <c r="CZ21" s="171"/>
      <c r="DA21" s="171"/>
    </row>
    <row r="22" spans="1:105" ht="15" x14ac:dyDescent="0.25">
      <c r="A22" s="137" t="s">
        <v>75</v>
      </c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</row>
    <row r="23" spans="1:105" ht="14.25" x14ac:dyDescent="0.2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</row>
    <row r="24" spans="1:105" ht="22.5" customHeight="1" x14ac:dyDescent="0.2">
      <c r="A24" s="109" t="s">
        <v>50</v>
      </c>
      <c r="B24" s="110"/>
      <c r="C24" s="110"/>
      <c r="D24" s="110"/>
      <c r="E24" s="110"/>
      <c r="F24" s="111"/>
      <c r="G24" s="109" t="s">
        <v>51</v>
      </c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1"/>
      <c r="BW24" s="109" t="s">
        <v>52</v>
      </c>
      <c r="BX24" s="110"/>
      <c r="BY24" s="110"/>
      <c r="BZ24" s="110"/>
      <c r="CA24" s="110"/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1"/>
      <c r="CM24" s="109" t="s">
        <v>53</v>
      </c>
      <c r="CN24" s="110"/>
      <c r="CO24" s="110"/>
      <c r="CP24" s="110"/>
      <c r="CQ24" s="110"/>
      <c r="CR24" s="110"/>
      <c r="CS24" s="110"/>
      <c r="CT24" s="110"/>
      <c r="CU24" s="110"/>
      <c r="CV24" s="110"/>
      <c r="CW24" s="110"/>
      <c r="CX24" s="110"/>
      <c r="CY24" s="110"/>
      <c r="CZ24" s="110"/>
      <c r="DA24" s="111"/>
    </row>
    <row r="25" spans="1:105" ht="14.25" x14ac:dyDescent="0.2">
      <c r="A25" s="134">
        <v>1</v>
      </c>
      <c r="B25" s="168"/>
      <c r="C25" s="168"/>
      <c r="D25" s="168"/>
      <c r="E25" s="168"/>
      <c r="F25" s="169"/>
      <c r="G25" s="134">
        <v>2</v>
      </c>
      <c r="H25" s="168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/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  <c r="BI25" s="168"/>
      <c r="BJ25" s="168"/>
      <c r="BK25" s="168"/>
      <c r="BL25" s="168"/>
      <c r="BM25" s="168"/>
      <c r="BN25" s="168"/>
      <c r="BO25" s="168"/>
      <c r="BP25" s="168"/>
      <c r="BQ25" s="168"/>
      <c r="BR25" s="168"/>
      <c r="BS25" s="168"/>
      <c r="BT25" s="168"/>
      <c r="BU25" s="168"/>
      <c r="BV25" s="169"/>
      <c r="BW25" s="134">
        <v>3</v>
      </c>
      <c r="BX25" s="168"/>
      <c r="BY25" s="168"/>
      <c r="BZ25" s="168"/>
      <c r="CA25" s="168"/>
      <c r="CB25" s="168"/>
      <c r="CC25" s="168"/>
      <c r="CD25" s="168"/>
      <c r="CE25" s="168"/>
      <c r="CF25" s="168"/>
      <c r="CG25" s="168"/>
      <c r="CH25" s="168"/>
      <c r="CI25" s="168"/>
      <c r="CJ25" s="168"/>
      <c r="CK25" s="168"/>
      <c r="CL25" s="169"/>
      <c r="CM25" s="134">
        <v>4</v>
      </c>
      <c r="CN25" s="168"/>
      <c r="CO25" s="168"/>
      <c r="CP25" s="168"/>
      <c r="CQ25" s="168"/>
      <c r="CR25" s="168"/>
      <c r="CS25" s="168"/>
      <c r="CT25" s="168"/>
      <c r="CU25" s="168"/>
      <c r="CV25" s="168"/>
      <c r="CW25" s="168"/>
      <c r="CX25" s="168"/>
      <c r="CY25" s="168"/>
      <c r="CZ25" s="168"/>
      <c r="DA25" s="169"/>
    </row>
    <row r="26" spans="1:105" ht="23.25" customHeight="1" x14ac:dyDescent="0.2">
      <c r="A26" s="138" t="s">
        <v>54</v>
      </c>
      <c r="B26" s="138"/>
      <c r="C26" s="138"/>
      <c r="D26" s="138"/>
      <c r="E26" s="138"/>
      <c r="F26" s="138"/>
      <c r="G26" s="116" t="s">
        <v>55</v>
      </c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  <c r="BI26" s="144"/>
      <c r="BJ26" s="144"/>
      <c r="BK26" s="144"/>
      <c r="BL26" s="144"/>
      <c r="BM26" s="144"/>
      <c r="BN26" s="144"/>
      <c r="BO26" s="144"/>
      <c r="BP26" s="144"/>
      <c r="BQ26" s="144"/>
      <c r="BR26" s="144"/>
      <c r="BS26" s="144"/>
      <c r="BT26" s="144"/>
      <c r="BU26" s="144"/>
      <c r="BV26" s="145"/>
      <c r="BW26" s="109" t="s">
        <v>8</v>
      </c>
      <c r="BX26" s="110"/>
      <c r="BY26" s="110"/>
      <c r="BZ26" s="110"/>
      <c r="CA26" s="110"/>
      <c r="CB26" s="110"/>
      <c r="CC26" s="110"/>
      <c r="CD26" s="110"/>
      <c r="CE26" s="110"/>
      <c r="CF26" s="110"/>
      <c r="CG26" s="110"/>
      <c r="CH26" s="110"/>
      <c r="CI26" s="110"/>
      <c r="CJ26" s="110"/>
      <c r="CK26" s="110"/>
      <c r="CL26" s="111"/>
      <c r="CM26" s="140"/>
      <c r="CN26" s="140"/>
      <c r="CO26" s="140"/>
      <c r="CP26" s="140"/>
      <c r="CQ26" s="140"/>
      <c r="CR26" s="140"/>
      <c r="CS26" s="140"/>
      <c r="CT26" s="140"/>
      <c r="CU26" s="140"/>
      <c r="CV26" s="140"/>
      <c r="CW26" s="140"/>
      <c r="CX26" s="140"/>
      <c r="CY26" s="140"/>
      <c r="CZ26" s="140"/>
      <c r="DA26" s="140"/>
    </row>
    <row r="27" spans="1:105" ht="14.25" x14ac:dyDescent="0.2">
      <c r="A27" s="117" t="s">
        <v>56</v>
      </c>
      <c r="B27" s="146"/>
      <c r="C27" s="146"/>
      <c r="D27" s="146"/>
      <c r="E27" s="146"/>
      <c r="F27" s="147"/>
      <c r="G27" s="50"/>
      <c r="H27" s="133" t="s">
        <v>5</v>
      </c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  <c r="BI27" s="133"/>
      <c r="BJ27" s="133"/>
      <c r="BK27" s="133"/>
      <c r="BL27" s="133"/>
      <c r="BM27" s="133"/>
      <c r="BN27" s="133"/>
      <c r="BO27" s="133"/>
      <c r="BP27" s="133"/>
      <c r="BQ27" s="133"/>
      <c r="BR27" s="133"/>
      <c r="BS27" s="133"/>
      <c r="BT27" s="133"/>
      <c r="BU27" s="133"/>
      <c r="BV27" s="163"/>
      <c r="BW27" s="124">
        <v>40000</v>
      </c>
      <c r="BX27" s="164"/>
      <c r="BY27" s="164"/>
      <c r="BZ27" s="164"/>
      <c r="CA27" s="164"/>
      <c r="CB27" s="164"/>
      <c r="CC27" s="164"/>
      <c r="CD27" s="164"/>
      <c r="CE27" s="164"/>
      <c r="CF27" s="164"/>
      <c r="CG27" s="164"/>
      <c r="CH27" s="164"/>
      <c r="CI27" s="164"/>
      <c r="CJ27" s="164"/>
      <c r="CK27" s="164"/>
      <c r="CL27" s="165"/>
      <c r="CM27" s="125">
        <f>BW27*22%</f>
        <v>8800</v>
      </c>
      <c r="CN27" s="155"/>
      <c r="CO27" s="155"/>
      <c r="CP27" s="155"/>
      <c r="CQ27" s="155"/>
      <c r="CR27" s="155"/>
      <c r="CS27" s="155"/>
      <c r="CT27" s="155"/>
      <c r="CU27" s="155"/>
      <c r="CV27" s="155"/>
      <c r="CW27" s="155"/>
      <c r="CX27" s="155"/>
      <c r="CY27" s="155"/>
      <c r="CZ27" s="155"/>
      <c r="DA27" s="156"/>
    </row>
    <row r="28" spans="1:105" ht="21.75" customHeight="1" x14ac:dyDescent="0.2">
      <c r="A28" s="148"/>
      <c r="B28" s="149"/>
      <c r="C28" s="149"/>
      <c r="D28" s="149"/>
      <c r="E28" s="149"/>
      <c r="F28" s="150"/>
      <c r="G28" s="44"/>
      <c r="H28" s="131" t="s">
        <v>9</v>
      </c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  <c r="AK28" s="131"/>
      <c r="AL28" s="131"/>
      <c r="AM28" s="131"/>
      <c r="AN28" s="131"/>
      <c r="AO28" s="131"/>
      <c r="AP28" s="131"/>
      <c r="AQ28" s="131"/>
      <c r="AR28" s="131"/>
      <c r="AS28" s="131"/>
      <c r="AT28" s="131"/>
      <c r="AU28" s="131"/>
      <c r="AV28" s="131"/>
      <c r="AW28" s="131"/>
      <c r="AX28" s="131"/>
      <c r="AY28" s="131"/>
      <c r="AZ28" s="131"/>
      <c r="BA28" s="131"/>
      <c r="BB28" s="131"/>
      <c r="BC28" s="131"/>
      <c r="BD28" s="131"/>
      <c r="BE28" s="131"/>
      <c r="BF28" s="131"/>
      <c r="BG28" s="131"/>
      <c r="BH28" s="131"/>
      <c r="BI28" s="131"/>
      <c r="BJ28" s="131"/>
      <c r="BK28" s="131"/>
      <c r="BL28" s="131"/>
      <c r="BM28" s="131"/>
      <c r="BN28" s="131"/>
      <c r="BO28" s="131"/>
      <c r="BP28" s="131"/>
      <c r="BQ28" s="131"/>
      <c r="BR28" s="131"/>
      <c r="BS28" s="131"/>
      <c r="BT28" s="131"/>
      <c r="BU28" s="131"/>
      <c r="BV28" s="160"/>
      <c r="BW28" s="132"/>
      <c r="BX28" s="166"/>
      <c r="BY28" s="166"/>
      <c r="BZ28" s="166"/>
      <c r="CA28" s="166"/>
      <c r="CB28" s="166"/>
      <c r="CC28" s="166"/>
      <c r="CD28" s="166"/>
      <c r="CE28" s="166"/>
      <c r="CF28" s="166"/>
      <c r="CG28" s="166"/>
      <c r="CH28" s="166"/>
      <c r="CI28" s="166"/>
      <c r="CJ28" s="166"/>
      <c r="CK28" s="166"/>
      <c r="CL28" s="167"/>
      <c r="CM28" s="157"/>
      <c r="CN28" s="158"/>
      <c r="CO28" s="158"/>
      <c r="CP28" s="158"/>
      <c r="CQ28" s="158"/>
      <c r="CR28" s="158"/>
      <c r="CS28" s="158"/>
      <c r="CT28" s="158"/>
      <c r="CU28" s="158"/>
      <c r="CV28" s="158"/>
      <c r="CW28" s="158"/>
      <c r="CX28" s="158"/>
      <c r="CY28" s="158"/>
      <c r="CZ28" s="158"/>
      <c r="DA28" s="159"/>
    </row>
    <row r="29" spans="1:105" ht="18" customHeight="1" x14ac:dyDescent="0.2">
      <c r="A29" s="138" t="s">
        <v>57</v>
      </c>
      <c r="B29" s="138"/>
      <c r="C29" s="138"/>
      <c r="D29" s="138"/>
      <c r="E29" s="138"/>
      <c r="F29" s="138"/>
      <c r="G29" s="45"/>
      <c r="H29" s="106" t="s">
        <v>10</v>
      </c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6"/>
      <c r="AS29" s="106"/>
      <c r="AT29" s="106"/>
      <c r="AU29" s="106"/>
      <c r="AV29" s="106"/>
      <c r="AW29" s="106"/>
      <c r="AX29" s="106"/>
      <c r="AY29" s="106"/>
      <c r="AZ29" s="106"/>
      <c r="BA29" s="106"/>
      <c r="BB29" s="106"/>
      <c r="BC29" s="106"/>
      <c r="BD29" s="106"/>
      <c r="BE29" s="106"/>
      <c r="BF29" s="106"/>
      <c r="BG29" s="106"/>
      <c r="BH29" s="106"/>
      <c r="BI29" s="106"/>
      <c r="BJ29" s="106"/>
      <c r="BK29" s="106"/>
      <c r="BL29" s="106"/>
      <c r="BM29" s="106"/>
      <c r="BN29" s="106"/>
      <c r="BO29" s="106"/>
      <c r="BP29" s="106"/>
      <c r="BQ29" s="106"/>
      <c r="BR29" s="106"/>
      <c r="BS29" s="106"/>
      <c r="BT29" s="106"/>
      <c r="BU29" s="106"/>
      <c r="BV29" s="139"/>
      <c r="BW29" s="140"/>
      <c r="BX29" s="140"/>
      <c r="BY29" s="140"/>
      <c r="BZ29" s="140"/>
      <c r="CA29" s="140"/>
      <c r="CB29" s="140"/>
      <c r="CC29" s="140"/>
      <c r="CD29" s="140"/>
      <c r="CE29" s="140"/>
      <c r="CF29" s="140"/>
      <c r="CG29" s="140"/>
      <c r="CH29" s="140"/>
      <c r="CI29" s="140"/>
      <c r="CJ29" s="140"/>
      <c r="CK29" s="140"/>
      <c r="CL29" s="140"/>
      <c r="CM29" s="140"/>
      <c r="CN29" s="140"/>
      <c r="CO29" s="140"/>
      <c r="CP29" s="140"/>
      <c r="CQ29" s="140"/>
      <c r="CR29" s="140"/>
      <c r="CS29" s="140"/>
      <c r="CT29" s="140"/>
      <c r="CU29" s="140"/>
      <c r="CV29" s="140"/>
      <c r="CW29" s="140"/>
      <c r="CX29" s="140"/>
      <c r="CY29" s="140"/>
      <c r="CZ29" s="140"/>
      <c r="DA29" s="140"/>
    </row>
    <row r="30" spans="1:105" ht="38.25" customHeight="1" x14ac:dyDescent="0.2">
      <c r="A30" s="138" t="s">
        <v>58</v>
      </c>
      <c r="B30" s="138"/>
      <c r="C30" s="138"/>
      <c r="D30" s="138"/>
      <c r="E30" s="138"/>
      <c r="F30" s="138"/>
      <c r="G30" s="45"/>
      <c r="H30" s="106" t="s">
        <v>59</v>
      </c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  <c r="AZ30" s="106"/>
      <c r="BA30" s="106"/>
      <c r="BB30" s="106"/>
      <c r="BC30" s="106"/>
      <c r="BD30" s="106"/>
      <c r="BE30" s="106"/>
      <c r="BF30" s="106"/>
      <c r="BG30" s="106"/>
      <c r="BH30" s="106"/>
      <c r="BI30" s="106"/>
      <c r="BJ30" s="106"/>
      <c r="BK30" s="106"/>
      <c r="BL30" s="106"/>
      <c r="BM30" s="106"/>
      <c r="BN30" s="106"/>
      <c r="BO30" s="106"/>
      <c r="BP30" s="106"/>
      <c r="BQ30" s="106"/>
      <c r="BR30" s="106"/>
      <c r="BS30" s="106"/>
      <c r="BT30" s="106"/>
      <c r="BU30" s="106"/>
      <c r="BV30" s="139"/>
      <c r="BW30" s="140"/>
      <c r="BX30" s="140"/>
      <c r="BY30" s="140"/>
      <c r="BZ30" s="140"/>
      <c r="CA30" s="140"/>
      <c r="CB30" s="140"/>
      <c r="CC30" s="140"/>
      <c r="CD30" s="140"/>
      <c r="CE30" s="140"/>
      <c r="CF30" s="140"/>
      <c r="CG30" s="140"/>
      <c r="CH30" s="140"/>
      <c r="CI30" s="140"/>
      <c r="CJ30" s="140"/>
      <c r="CK30" s="140"/>
      <c r="CL30" s="140"/>
      <c r="CM30" s="140"/>
      <c r="CN30" s="140"/>
      <c r="CO30" s="140"/>
      <c r="CP30" s="140"/>
      <c r="CQ30" s="140"/>
      <c r="CR30" s="140"/>
      <c r="CS30" s="140"/>
      <c r="CT30" s="140"/>
      <c r="CU30" s="140"/>
      <c r="CV30" s="140"/>
      <c r="CW30" s="140"/>
      <c r="CX30" s="140"/>
      <c r="CY30" s="140"/>
      <c r="CZ30" s="140"/>
      <c r="DA30" s="140"/>
    </row>
    <row r="31" spans="1:105" ht="28.5" customHeight="1" x14ac:dyDescent="0.2">
      <c r="A31" s="138" t="s">
        <v>60</v>
      </c>
      <c r="B31" s="138"/>
      <c r="C31" s="138"/>
      <c r="D31" s="138"/>
      <c r="E31" s="138"/>
      <c r="F31" s="138"/>
      <c r="G31" s="45"/>
      <c r="H31" s="106" t="s">
        <v>61</v>
      </c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6"/>
      <c r="AX31" s="106"/>
      <c r="AY31" s="106"/>
      <c r="AZ31" s="106"/>
      <c r="BA31" s="106"/>
      <c r="BB31" s="106"/>
      <c r="BC31" s="106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6"/>
      <c r="BR31" s="106"/>
      <c r="BS31" s="106"/>
      <c r="BT31" s="106"/>
      <c r="BU31" s="106"/>
      <c r="BV31" s="139"/>
      <c r="BW31" s="140" t="s">
        <v>8</v>
      </c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1">
        <f>CM32+CM35</f>
        <v>1240</v>
      </c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</row>
    <row r="32" spans="1:105" ht="14.25" x14ac:dyDescent="0.2">
      <c r="A32" s="117" t="s">
        <v>62</v>
      </c>
      <c r="B32" s="146"/>
      <c r="C32" s="146"/>
      <c r="D32" s="146"/>
      <c r="E32" s="146"/>
      <c r="F32" s="147"/>
      <c r="G32" s="123" t="s">
        <v>5</v>
      </c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  <c r="BI32" s="151"/>
      <c r="BJ32" s="151"/>
      <c r="BK32" s="151"/>
      <c r="BL32" s="151"/>
      <c r="BM32" s="151"/>
      <c r="BN32" s="151"/>
      <c r="BO32" s="151"/>
      <c r="BP32" s="151"/>
      <c r="BQ32" s="151"/>
      <c r="BR32" s="151"/>
      <c r="BS32" s="151"/>
      <c r="BT32" s="151"/>
      <c r="BU32" s="151"/>
      <c r="BV32" s="152"/>
      <c r="BW32" s="124"/>
      <c r="BX32" s="153"/>
      <c r="BY32" s="153"/>
      <c r="BZ32" s="153"/>
      <c r="CA32" s="153"/>
      <c r="CB32" s="153"/>
      <c r="CC32" s="153"/>
      <c r="CD32" s="153"/>
      <c r="CE32" s="153"/>
      <c r="CF32" s="153"/>
      <c r="CG32" s="153"/>
      <c r="CH32" s="153"/>
      <c r="CI32" s="153"/>
      <c r="CJ32" s="153"/>
      <c r="CK32" s="153"/>
      <c r="CL32" s="154"/>
      <c r="CM32" s="125">
        <f>BW33*2.9%</f>
        <v>1160</v>
      </c>
      <c r="CN32" s="155"/>
      <c r="CO32" s="155"/>
      <c r="CP32" s="155"/>
      <c r="CQ32" s="155"/>
      <c r="CR32" s="155"/>
      <c r="CS32" s="155"/>
      <c r="CT32" s="155"/>
      <c r="CU32" s="155"/>
      <c r="CV32" s="155"/>
      <c r="CW32" s="155"/>
      <c r="CX32" s="155"/>
      <c r="CY32" s="155"/>
      <c r="CZ32" s="155"/>
      <c r="DA32" s="156"/>
    </row>
    <row r="33" spans="1:105" ht="26.25" customHeight="1" x14ac:dyDescent="0.2">
      <c r="A33" s="148"/>
      <c r="B33" s="149"/>
      <c r="C33" s="149"/>
      <c r="D33" s="149"/>
      <c r="E33" s="149"/>
      <c r="F33" s="150"/>
      <c r="G33" s="44"/>
      <c r="H33" s="131" t="s">
        <v>63</v>
      </c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1"/>
      <c r="AK33" s="131"/>
      <c r="AL33" s="131"/>
      <c r="AM33" s="131"/>
      <c r="AN33" s="131"/>
      <c r="AO33" s="131"/>
      <c r="AP33" s="131"/>
      <c r="AQ33" s="131"/>
      <c r="AR33" s="131"/>
      <c r="AS33" s="131"/>
      <c r="AT33" s="131"/>
      <c r="AU33" s="131"/>
      <c r="AV33" s="131"/>
      <c r="AW33" s="131"/>
      <c r="AX33" s="131"/>
      <c r="AY33" s="131"/>
      <c r="AZ33" s="131"/>
      <c r="BA33" s="131"/>
      <c r="BB33" s="131"/>
      <c r="BC33" s="131"/>
      <c r="BD33" s="131"/>
      <c r="BE33" s="131"/>
      <c r="BF33" s="131"/>
      <c r="BG33" s="131"/>
      <c r="BH33" s="131"/>
      <c r="BI33" s="131"/>
      <c r="BJ33" s="131"/>
      <c r="BK33" s="131"/>
      <c r="BL33" s="131"/>
      <c r="BM33" s="131"/>
      <c r="BN33" s="131"/>
      <c r="BO33" s="131"/>
      <c r="BP33" s="131"/>
      <c r="BQ33" s="131"/>
      <c r="BR33" s="131"/>
      <c r="BS33" s="131"/>
      <c r="BT33" s="131"/>
      <c r="BU33" s="131"/>
      <c r="BV33" s="160"/>
      <c r="BW33" s="132">
        <v>40000</v>
      </c>
      <c r="BX33" s="161"/>
      <c r="BY33" s="161"/>
      <c r="BZ33" s="161"/>
      <c r="CA33" s="161"/>
      <c r="CB33" s="161"/>
      <c r="CC33" s="161"/>
      <c r="CD33" s="161"/>
      <c r="CE33" s="161"/>
      <c r="CF33" s="161"/>
      <c r="CG33" s="161"/>
      <c r="CH33" s="161"/>
      <c r="CI33" s="161"/>
      <c r="CJ33" s="161"/>
      <c r="CK33" s="161"/>
      <c r="CL33" s="162"/>
      <c r="CM33" s="157"/>
      <c r="CN33" s="158"/>
      <c r="CO33" s="158"/>
      <c r="CP33" s="158"/>
      <c r="CQ33" s="158"/>
      <c r="CR33" s="158"/>
      <c r="CS33" s="158"/>
      <c r="CT33" s="158"/>
      <c r="CU33" s="158"/>
      <c r="CV33" s="158"/>
      <c r="CW33" s="158"/>
      <c r="CX33" s="158"/>
      <c r="CY33" s="158"/>
      <c r="CZ33" s="158"/>
      <c r="DA33" s="159"/>
    </row>
    <row r="34" spans="1:105" ht="26.25" customHeight="1" x14ac:dyDescent="0.2">
      <c r="A34" s="138" t="s">
        <v>64</v>
      </c>
      <c r="B34" s="138"/>
      <c r="C34" s="138"/>
      <c r="D34" s="138"/>
      <c r="E34" s="138"/>
      <c r="F34" s="138"/>
      <c r="G34" s="45"/>
      <c r="H34" s="106" t="s">
        <v>65</v>
      </c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6"/>
      <c r="BE34" s="106"/>
      <c r="BF34" s="106"/>
      <c r="BG34" s="106"/>
      <c r="BH34" s="106"/>
      <c r="BI34" s="106"/>
      <c r="BJ34" s="106"/>
      <c r="BK34" s="106"/>
      <c r="BL34" s="106"/>
      <c r="BM34" s="106"/>
      <c r="BN34" s="106"/>
      <c r="BO34" s="106"/>
      <c r="BP34" s="106"/>
      <c r="BQ34" s="106"/>
      <c r="BR34" s="106"/>
      <c r="BS34" s="106"/>
      <c r="BT34" s="106"/>
      <c r="BU34" s="106"/>
      <c r="BV34" s="139"/>
      <c r="BW34" s="140"/>
      <c r="BX34" s="140"/>
      <c r="BY34" s="140"/>
      <c r="BZ34" s="140"/>
      <c r="CA34" s="140"/>
      <c r="CB34" s="140"/>
      <c r="CC34" s="140"/>
      <c r="CD34" s="140"/>
      <c r="CE34" s="140"/>
      <c r="CF34" s="140"/>
      <c r="CG34" s="140"/>
      <c r="CH34" s="140"/>
      <c r="CI34" s="140"/>
      <c r="CJ34" s="140"/>
      <c r="CK34" s="140"/>
      <c r="CL34" s="140"/>
      <c r="CM34" s="140"/>
      <c r="CN34" s="140"/>
      <c r="CO34" s="140"/>
      <c r="CP34" s="140"/>
      <c r="CQ34" s="140"/>
      <c r="CR34" s="140"/>
      <c r="CS34" s="140"/>
      <c r="CT34" s="140"/>
      <c r="CU34" s="140"/>
      <c r="CV34" s="140"/>
      <c r="CW34" s="140"/>
      <c r="CX34" s="140"/>
      <c r="CY34" s="140"/>
      <c r="CZ34" s="140"/>
      <c r="DA34" s="140"/>
    </row>
    <row r="35" spans="1:105" ht="36.75" customHeight="1" x14ac:dyDescent="0.2">
      <c r="A35" s="103" t="s">
        <v>66</v>
      </c>
      <c r="B35" s="104"/>
      <c r="C35" s="104"/>
      <c r="D35" s="104"/>
      <c r="E35" s="104"/>
      <c r="F35" s="105"/>
      <c r="G35" s="116" t="s">
        <v>67</v>
      </c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  <c r="AA35" s="144"/>
      <c r="AB35" s="144"/>
      <c r="AC35" s="144"/>
      <c r="AD35" s="144"/>
      <c r="AE35" s="144"/>
      <c r="AF35" s="144"/>
      <c r="AG35" s="144"/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  <c r="BI35" s="144"/>
      <c r="BJ35" s="144"/>
      <c r="BK35" s="144"/>
      <c r="BL35" s="144"/>
      <c r="BM35" s="144"/>
      <c r="BN35" s="144"/>
      <c r="BO35" s="144"/>
      <c r="BP35" s="144"/>
      <c r="BQ35" s="144"/>
      <c r="BR35" s="144"/>
      <c r="BS35" s="144"/>
      <c r="BT35" s="144"/>
      <c r="BU35" s="144"/>
      <c r="BV35" s="145"/>
      <c r="BW35" s="109">
        <v>40000</v>
      </c>
      <c r="BX35" s="110"/>
      <c r="BY35" s="110"/>
      <c r="BZ35" s="110"/>
      <c r="CA35" s="110"/>
      <c r="CB35" s="110"/>
      <c r="CC35" s="110"/>
      <c r="CD35" s="110"/>
      <c r="CE35" s="110"/>
      <c r="CF35" s="110"/>
      <c r="CG35" s="110"/>
      <c r="CH35" s="110"/>
      <c r="CI35" s="110"/>
      <c r="CJ35" s="110"/>
      <c r="CK35" s="110"/>
      <c r="CL35" s="111"/>
      <c r="CM35" s="141">
        <f>BW35*0.2%</f>
        <v>80</v>
      </c>
      <c r="CN35" s="141"/>
      <c r="CO35" s="141"/>
      <c r="CP35" s="141"/>
      <c r="CQ35" s="141"/>
      <c r="CR35" s="141"/>
      <c r="CS35" s="141"/>
      <c r="CT35" s="141"/>
      <c r="CU35" s="141"/>
      <c r="CV35" s="141"/>
      <c r="CW35" s="141"/>
      <c r="CX35" s="141"/>
      <c r="CY35" s="141"/>
      <c r="CZ35" s="141"/>
      <c r="DA35" s="141"/>
    </row>
    <row r="36" spans="1:105" ht="36" customHeight="1" x14ac:dyDescent="0.2">
      <c r="A36" s="103" t="s">
        <v>68</v>
      </c>
      <c r="B36" s="104"/>
      <c r="C36" s="104"/>
      <c r="D36" s="104"/>
      <c r="E36" s="104"/>
      <c r="F36" s="105"/>
      <c r="G36" s="116" t="s">
        <v>69</v>
      </c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  <c r="BI36" s="144"/>
      <c r="BJ36" s="144"/>
      <c r="BK36" s="144"/>
      <c r="BL36" s="144"/>
      <c r="BM36" s="144"/>
      <c r="BN36" s="144"/>
      <c r="BO36" s="144"/>
      <c r="BP36" s="144"/>
      <c r="BQ36" s="144"/>
      <c r="BR36" s="144"/>
      <c r="BS36" s="144"/>
      <c r="BT36" s="144"/>
      <c r="BU36" s="144"/>
      <c r="BV36" s="145"/>
      <c r="BW36" s="109"/>
      <c r="BX36" s="110"/>
      <c r="BY36" s="110"/>
      <c r="BZ36" s="110"/>
      <c r="CA36" s="110"/>
      <c r="CB36" s="110"/>
      <c r="CC36" s="110"/>
      <c r="CD36" s="110"/>
      <c r="CE36" s="110"/>
      <c r="CF36" s="110"/>
      <c r="CG36" s="110"/>
      <c r="CH36" s="110"/>
      <c r="CI36" s="110"/>
      <c r="CJ36" s="110"/>
      <c r="CK36" s="110"/>
      <c r="CL36" s="111"/>
      <c r="CM36" s="140"/>
      <c r="CN36" s="140"/>
      <c r="CO36" s="140"/>
      <c r="CP36" s="140"/>
      <c r="CQ36" s="140"/>
      <c r="CR36" s="140"/>
      <c r="CS36" s="140"/>
      <c r="CT36" s="140"/>
      <c r="CU36" s="140"/>
      <c r="CV36" s="140"/>
      <c r="CW36" s="140"/>
      <c r="CX36" s="140"/>
      <c r="CY36" s="140"/>
      <c r="CZ36" s="140"/>
      <c r="DA36" s="140"/>
    </row>
    <row r="37" spans="1:105" ht="34.5" customHeight="1" x14ac:dyDescent="0.2">
      <c r="A37" s="103" t="s">
        <v>70</v>
      </c>
      <c r="B37" s="104"/>
      <c r="C37" s="104"/>
      <c r="D37" s="104"/>
      <c r="E37" s="104"/>
      <c r="F37" s="105"/>
      <c r="G37" s="116" t="s">
        <v>69</v>
      </c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  <c r="BI37" s="144"/>
      <c r="BJ37" s="144"/>
      <c r="BK37" s="144"/>
      <c r="BL37" s="144"/>
      <c r="BM37" s="144"/>
      <c r="BN37" s="144"/>
      <c r="BO37" s="144"/>
      <c r="BP37" s="144"/>
      <c r="BQ37" s="144"/>
      <c r="BR37" s="144"/>
      <c r="BS37" s="144"/>
      <c r="BT37" s="144"/>
      <c r="BU37" s="144"/>
      <c r="BV37" s="145"/>
      <c r="BW37" s="140"/>
      <c r="BX37" s="140"/>
      <c r="BY37" s="140"/>
      <c r="BZ37" s="140"/>
      <c r="CA37" s="140"/>
      <c r="CB37" s="140"/>
      <c r="CC37" s="140"/>
      <c r="CD37" s="140"/>
      <c r="CE37" s="140"/>
      <c r="CF37" s="140"/>
      <c r="CG37" s="140"/>
      <c r="CH37" s="140"/>
      <c r="CI37" s="140"/>
      <c r="CJ37" s="140"/>
      <c r="CK37" s="140"/>
      <c r="CL37" s="140"/>
      <c r="CM37" s="140"/>
      <c r="CN37" s="140"/>
      <c r="CO37" s="140"/>
      <c r="CP37" s="140"/>
      <c r="CQ37" s="140"/>
      <c r="CR37" s="140"/>
      <c r="CS37" s="140"/>
      <c r="CT37" s="140"/>
      <c r="CU37" s="140"/>
      <c r="CV37" s="140"/>
      <c r="CW37" s="140"/>
      <c r="CX37" s="140"/>
      <c r="CY37" s="140"/>
      <c r="CZ37" s="140"/>
      <c r="DA37" s="140"/>
    </row>
    <row r="38" spans="1:105" ht="27.75" customHeight="1" x14ac:dyDescent="0.2">
      <c r="A38" s="138" t="s">
        <v>71</v>
      </c>
      <c r="B38" s="138"/>
      <c r="C38" s="138"/>
      <c r="D38" s="138"/>
      <c r="E38" s="138"/>
      <c r="F38" s="138"/>
      <c r="G38" s="45"/>
      <c r="H38" s="106" t="s">
        <v>72</v>
      </c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6"/>
      <c r="AK38" s="106"/>
      <c r="AL38" s="106"/>
      <c r="AM38" s="106"/>
      <c r="AN38" s="106"/>
      <c r="AO38" s="106"/>
      <c r="AP38" s="106"/>
      <c r="AQ38" s="106"/>
      <c r="AR38" s="106"/>
      <c r="AS38" s="106"/>
      <c r="AT38" s="106"/>
      <c r="AU38" s="106"/>
      <c r="AV38" s="106"/>
      <c r="AW38" s="106"/>
      <c r="AX38" s="106"/>
      <c r="AY38" s="106"/>
      <c r="AZ38" s="106"/>
      <c r="BA38" s="106"/>
      <c r="BB38" s="106"/>
      <c r="BC38" s="106"/>
      <c r="BD38" s="106"/>
      <c r="BE38" s="106"/>
      <c r="BF38" s="106"/>
      <c r="BG38" s="106"/>
      <c r="BH38" s="106"/>
      <c r="BI38" s="106"/>
      <c r="BJ38" s="106"/>
      <c r="BK38" s="106"/>
      <c r="BL38" s="106"/>
      <c r="BM38" s="106"/>
      <c r="BN38" s="106"/>
      <c r="BO38" s="106"/>
      <c r="BP38" s="106"/>
      <c r="BQ38" s="106"/>
      <c r="BR38" s="106"/>
      <c r="BS38" s="106"/>
      <c r="BT38" s="106"/>
      <c r="BU38" s="106"/>
      <c r="BV38" s="139"/>
      <c r="BW38" s="140">
        <v>40000</v>
      </c>
      <c r="BX38" s="140"/>
      <c r="BY38" s="140"/>
      <c r="BZ38" s="140"/>
      <c r="CA38" s="140"/>
      <c r="CB38" s="140"/>
      <c r="CC38" s="140"/>
      <c r="CD38" s="140"/>
      <c r="CE38" s="140"/>
      <c r="CF38" s="140"/>
      <c r="CG38" s="140"/>
      <c r="CH38" s="140"/>
      <c r="CI38" s="140"/>
      <c r="CJ38" s="140"/>
      <c r="CK38" s="140"/>
      <c r="CL38" s="140"/>
      <c r="CM38" s="141">
        <f>BW38*5.1%</f>
        <v>2039.9999999999998</v>
      </c>
      <c r="CN38" s="141"/>
      <c r="CO38" s="141"/>
      <c r="CP38" s="141"/>
      <c r="CQ38" s="141"/>
      <c r="CR38" s="141"/>
      <c r="CS38" s="141"/>
      <c r="CT38" s="141"/>
      <c r="CU38" s="141"/>
      <c r="CV38" s="141"/>
      <c r="CW38" s="141"/>
      <c r="CX38" s="141"/>
      <c r="CY38" s="141"/>
      <c r="CZ38" s="141"/>
      <c r="DA38" s="141"/>
    </row>
    <row r="39" spans="1:105" ht="14.25" x14ac:dyDescent="0.2">
      <c r="A39" s="138"/>
      <c r="B39" s="138"/>
      <c r="C39" s="138"/>
      <c r="D39" s="138"/>
      <c r="E39" s="138"/>
      <c r="F39" s="138"/>
      <c r="G39" s="115" t="s">
        <v>73</v>
      </c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142"/>
      <c r="V39" s="142"/>
      <c r="W39" s="142"/>
      <c r="X39" s="142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2"/>
      <c r="BC39" s="142"/>
      <c r="BD39" s="142"/>
      <c r="BE39" s="142"/>
      <c r="BF39" s="142"/>
      <c r="BG39" s="142"/>
      <c r="BH39" s="142"/>
      <c r="BI39" s="142"/>
      <c r="BJ39" s="142"/>
      <c r="BK39" s="142"/>
      <c r="BL39" s="142"/>
      <c r="BM39" s="142"/>
      <c r="BN39" s="142"/>
      <c r="BO39" s="142"/>
      <c r="BP39" s="142"/>
      <c r="BQ39" s="142"/>
      <c r="BR39" s="142"/>
      <c r="BS39" s="142"/>
      <c r="BT39" s="142"/>
      <c r="BU39" s="142"/>
      <c r="BV39" s="143"/>
      <c r="BW39" s="140" t="s">
        <v>8</v>
      </c>
      <c r="BX39" s="140"/>
      <c r="BY39" s="140"/>
      <c r="BZ39" s="140"/>
      <c r="CA39" s="140"/>
      <c r="CB39" s="140"/>
      <c r="CC39" s="140"/>
      <c r="CD39" s="140"/>
      <c r="CE39" s="140"/>
      <c r="CF39" s="140"/>
      <c r="CG39" s="140"/>
      <c r="CH39" s="140"/>
      <c r="CI39" s="140"/>
      <c r="CJ39" s="140"/>
      <c r="CK39" s="140"/>
      <c r="CL39" s="140"/>
      <c r="CM39" s="141">
        <f>CM38+CM35+CM32+CM27</f>
        <v>12080</v>
      </c>
      <c r="CN39" s="140"/>
      <c r="CO39" s="140"/>
      <c r="CP39" s="140"/>
      <c r="CQ39" s="140"/>
      <c r="CR39" s="140"/>
      <c r="CS39" s="140"/>
      <c r="CT39" s="140"/>
      <c r="CU39" s="140"/>
      <c r="CV39" s="140"/>
      <c r="CW39" s="140"/>
      <c r="CX39" s="140"/>
      <c r="CY39" s="140"/>
      <c r="CZ39" s="140"/>
      <c r="DA39" s="140"/>
    </row>
    <row r="40" spans="1:105" ht="14.25" x14ac:dyDescent="0.2">
      <c r="A40" s="51"/>
      <c r="B40" s="51"/>
      <c r="C40" s="51"/>
      <c r="D40" s="51"/>
      <c r="E40" s="51"/>
      <c r="F40" s="51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52"/>
      <c r="BR40" s="52"/>
      <c r="BS40" s="52"/>
      <c r="BT40" s="52"/>
      <c r="BU40" s="52"/>
      <c r="BV40" s="52"/>
      <c r="BW40" s="57"/>
      <c r="BX40" s="57"/>
      <c r="BY40" s="57"/>
      <c r="BZ40" s="57"/>
      <c r="CA40" s="57"/>
      <c r="CB40" s="57"/>
      <c r="CC40" s="57"/>
      <c r="CD40" s="57"/>
      <c r="CE40" s="57"/>
      <c r="CF40" s="57"/>
      <c r="CG40" s="57"/>
      <c r="CH40" s="57"/>
      <c r="CI40" s="57"/>
      <c r="CJ40" s="57"/>
      <c r="CK40" s="57"/>
      <c r="CL40" s="57"/>
      <c r="CM40" s="53"/>
      <c r="CN40" s="53"/>
      <c r="CO40" s="53"/>
      <c r="CP40" s="53"/>
      <c r="CQ40" s="53"/>
      <c r="CR40" s="53"/>
      <c r="CS40" s="53"/>
      <c r="CT40" s="53"/>
      <c r="CU40" s="53"/>
      <c r="CV40" s="53"/>
      <c r="CW40" s="53"/>
      <c r="CX40" s="53"/>
      <c r="CY40" s="53"/>
      <c r="CZ40" s="53"/>
      <c r="DA40" s="53"/>
    </row>
    <row r="41" spans="1:105" ht="28.5" customHeight="1" x14ac:dyDescent="0.25">
      <c r="A41" s="135" t="s">
        <v>47</v>
      </c>
      <c r="B41" s="135"/>
      <c r="C41" s="135"/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  <c r="X41" s="135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6" t="s">
        <v>76</v>
      </c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  <c r="BI41" s="136"/>
      <c r="BJ41" s="136"/>
      <c r="BK41" s="136"/>
      <c r="BL41" s="136"/>
      <c r="BM41" s="136"/>
      <c r="BN41" s="136"/>
      <c r="BO41" s="136"/>
      <c r="BP41" s="136"/>
      <c r="BQ41" s="136"/>
      <c r="BR41" s="136"/>
      <c r="BS41" s="136"/>
      <c r="BT41" s="136"/>
      <c r="BU41" s="136"/>
      <c r="BV41" s="136"/>
      <c r="BW41" s="136"/>
      <c r="BX41" s="136"/>
      <c r="BY41" s="136"/>
      <c r="BZ41" s="136"/>
      <c r="CA41" s="136"/>
      <c r="CB41" s="136"/>
      <c r="CC41" s="136"/>
      <c r="CD41" s="136"/>
      <c r="CE41" s="136"/>
      <c r="CF41" s="136"/>
      <c r="CG41" s="136"/>
      <c r="CH41" s="136"/>
      <c r="CI41" s="136"/>
      <c r="CJ41" s="136"/>
      <c r="CK41" s="136"/>
      <c r="CL41" s="136"/>
      <c r="CM41" s="136"/>
      <c r="CN41" s="136"/>
      <c r="CO41" s="136"/>
      <c r="CP41" s="136"/>
      <c r="CQ41" s="136"/>
      <c r="CR41" s="136"/>
      <c r="CS41" s="136"/>
      <c r="CT41" s="136"/>
      <c r="CU41" s="136"/>
      <c r="CV41" s="136"/>
      <c r="CW41" s="136"/>
      <c r="CX41" s="136"/>
      <c r="CY41" s="136"/>
      <c r="CZ41" s="136"/>
      <c r="DA41" s="136"/>
    </row>
    <row r="42" spans="1:105" ht="15" x14ac:dyDescent="0.25">
      <c r="A42" s="137" t="s">
        <v>77</v>
      </c>
      <c r="B42" s="137"/>
      <c r="C42" s="137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37"/>
      <c r="BB42" s="137"/>
      <c r="BC42" s="137"/>
      <c r="BD42" s="137"/>
      <c r="BE42" s="137"/>
      <c r="BF42" s="137"/>
      <c r="BG42" s="137"/>
      <c r="BH42" s="137"/>
      <c r="BI42" s="137"/>
      <c r="BJ42" s="137"/>
      <c r="BK42" s="137"/>
      <c r="BL42" s="137"/>
      <c r="BM42" s="137"/>
      <c r="BN42" s="137"/>
      <c r="BO42" s="137"/>
      <c r="BP42" s="137"/>
      <c r="BQ42" s="137"/>
      <c r="BR42" s="137"/>
      <c r="BS42" s="137"/>
      <c r="BT42" s="137"/>
      <c r="BU42" s="137"/>
      <c r="BV42" s="137"/>
      <c r="BW42" s="137"/>
      <c r="BX42" s="137"/>
      <c r="BY42" s="137"/>
      <c r="BZ42" s="137"/>
      <c r="CA42" s="137"/>
      <c r="CB42" s="137"/>
      <c r="CC42" s="137"/>
      <c r="CD42" s="137"/>
      <c r="CE42" s="137"/>
      <c r="CF42" s="137"/>
      <c r="CG42" s="137"/>
      <c r="CH42" s="137"/>
      <c r="CI42" s="137"/>
      <c r="CJ42" s="137"/>
      <c r="CK42" s="137"/>
      <c r="CL42" s="137"/>
      <c r="CM42" s="137"/>
      <c r="CN42" s="137"/>
      <c r="CO42" s="137"/>
      <c r="CP42" s="137"/>
      <c r="CQ42" s="137"/>
      <c r="CR42" s="137"/>
      <c r="CS42" s="137"/>
      <c r="CT42" s="137"/>
      <c r="CU42" s="137"/>
      <c r="CV42" s="137"/>
      <c r="CW42" s="137"/>
      <c r="CX42" s="137"/>
      <c r="CY42" s="137"/>
      <c r="CZ42" s="137"/>
      <c r="DA42" s="137"/>
    </row>
    <row r="43" spans="1:105" ht="14.25" x14ac:dyDescent="0.2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</row>
    <row r="44" spans="1:105" ht="42" customHeight="1" x14ac:dyDescent="0.2">
      <c r="A44" s="109" t="s">
        <v>50</v>
      </c>
      <c r="B44" s="107"/>
      <c r="C44" s="107"/>
      <c r="D44" s="107"/>
      <c r="E44" s="107"/>
      <c r="F44" s="108"/>
      <c r="G44" s="109" t="s">
        <v>51</v>
      </c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7"/>
      <c r="AK44" s="107"/>
      <c r="AL44" s="107"/>
      <c r="AM44" s="107"/>
      <c r="AN44" s="107"/>
      <c r="AO44" s="107"/>
      <c r="AP44" s="107"/>
      <c r="AQ44" s="107"/>
      <c r="AR44" s="107"/>
      <c r="AS44" s="107"/>
      <c r="AT44" s="107"/>
      <c r="AU44" s="107"/>
      <c r="AV44" s="107"/>
      <c r="AW44" s="107"/>
      <c r="AX44" s="107"/>
      <c r="AY44" s="107"/>
      <c r="AZ44" s="107"/>
      <c r="BA44" s="107"/>
      <c r="BB44" s="107"/>
      <c r="BC44" s="107"/>
      <c r="BD44" s="107"/>
      <c r="BE44" s="107"/>
      <c r="BF44" s="107"/>
      <c r="BG44" s="107"/>
      <c r="BH44" s="107"/>
      <c r="BI44" s="107"/>
      <c r="BJ44" s="107"/>
      <c r="BK44" s="107"/>
      <c r="BL44" s="107"/>
      <c r="BM44" s="107"/>
      <c r="BN44" s="107"/>
      <c r="BO44" s="107"/>
      <c r="BP44" s="107"/>
      <c r="BQ44" s="107"/>
      <c r="BR44" s="107"/>
      <c r="BS44" s="107"/>
      <c r="BT44" s="107"/>
      <c r="BU44" s="107"/>
      <c r="BV44" s="108"/>
      <c r="BW44" s="109" t="s">
        <v>52</v>
      </c>
      <c r="BX44" s="107"/>
      <c r="BY44" s="107"/>
      <c r="BZ44" s="107"/>
      <c r="CA44" s="107"/>
      <c r="CB44" s="107"/>
      <c r="CC44" s="107"/>
      <c r="CD44" s="107"/>
      <c r="CE44" s="107"/>
      <c r="CF44" s="107"/>
      <c r="CG44" s="107"/>
      <c r="CH44" s="107"/>
      <c r="CI44" s="107"/>
      <c r="CJ44" s="107"/>
      <c r="CK44" s="107"/>
      <c r="CL44" s="108"/>
      <c r="CM44" s="109" t="s">
        <v>53</v>
      </c>
      <c r="CN44" s="107"/>
      <c r="CO44" s="107"/>
      <c r="CP44" s="107"/>
      <c r="CQ44" s="107"/>
      <c r="CR44" s="107"/>
      <c r="CS44" s="107"/>
      <c r="CT44" s="107"/>
      <c r="CU44" s="107"/>
      <c r="CV44" s="107"/>
      <c r="CW44" s="107"/>
      <c r="CX44" s="107"/>
      <c r="CY44" s="107"/>
      <c r="CZ44" s="107"/>
      <c r="DA44" s="108"/>
    </row>
    <row r="45" spans="1:105" ht="13.5" customHeight="1" x14ac:dyDescent="0.2">
      <c r="A45" s="134">
        <v>1</v>
      </c>
      <c r="B45" s="107"/>
      <c r="C45" s="107"/>
      <c r="D45" s="107"/>
      <c r="E45" s="107"/>
      <c r="F45" s="108"/>
      <c r="G45" s="134">
        <v>2</v>
      </c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  <c r="AI45" s="107"/>
      <c r="AJ45" s="107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  <c r="AU45" s="107"/>
      <c r="AV45" s="107"/>
      <c r="AW45" s="107"/>
      <c r="AX45" s="107"/>
      <c r="AY45" s="107"/>
      <c r="AZ45" s="107"/>
      <c r="BA45" s="107"/>
      <c r="BB45" s="107"/>
      <c r="BC45" s="107"/>
      <c r="BD45" s="107"/>
      <c r="BE45" s="107"/>
      <c r="BF45" s="107"/>
      <c r="BG45" s="107"/>
      <c r="BH45" s="107"/>
      <c r="BI45" s="107"/>
      <c r="BJ45" s="107"/>
      <c r="BK45" s="107"/>
      <c r="BL45" s="107"/>
      <c r="BM45" s="107"/>
      <c r="BN45" s="107"/>
      <c r="BO45" s="107"/>
      <c r="BP45" s="107"/>
      <c r="BQ45" s="107"/>
      <c r="BR45" s="107"/>
      <c r="BS45" s="107"/>
      <c r="BT45" s="107"/>
      <c r="BU45" s="107"/>
      <c r="BV45" s="108"/>
      <c r="BW45" s="134">
        <v>3</v>
      </c>
      <c r="BX45" s="107"/>
      <c r="BY45" s="107"/>
      <c r="BZ45" s="107"/>
      <c r="CA45" s="107"/>
      <c r="CB45" s="107"/>
      <c r="CC45" s="107"/>
      <c r="CD45" s="107"/>
      <c r="CE45" s="107"/>
      <c r="CF45" s="107"/>
      <c r="CG45" s="107"/>
      <c r="CH45" s="107"/>
      <c r="CI45" s="107"/>
      <c r="CJ45" s="107"/>
      <c r="CK45" s="107"/>
      <c r="CL45" s="108"/>
      <c r="CM45" s="134">
        <v>4</v>
      </c>
      <c r="CN45" s="107"/>
      <c r="CO45" s="107"/>
      <c r="CP45" s="107"/>
      <c r="CQ45" s="107"/>
      <c r="CR45" s="107"/>
      <c r="CS45" s="107"/>
      <c r="CT45" s="107"/>
      <c r="CU45" s="107"/>
      <c r="CV45" s="107"/>
      <c r="CW45" s="107"/>
      <c r="CX45" s="107"/>
      <c r="CY45" s="107"/>
      <c r="CZ45" s="107"/>
      <c r="DA45" s="108"/>
    </row>
    <row r="46" spans="1:105" ht="26.25" customHeight="1" x14ac:dyDescent="0.2">
      <c r="A46" s="103" t="s">
        <v>54</v>
      </c>
      <c r="B46" s="104"/>
      <c r="C46" s="104"/>
      <c r="D46" s="104"/>
      <c r="E46" s="104"/>
      <c r="F46" s="105"/>
      <c r="G46" s="116" t="s">
        <v>55</v>
      </c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7"/>
      <c r="AG46" s="107"/>
      <c r="AH46" s="107"/>
      <c r="AI46" s="107"/>
      <c r="AJ46" s="107"/>
      <c r="AK46" s="107"/>
      <c r="AL46" s="107"/>
      <c r="AM46" s="107"/>
      <c r="AN46" s="107"/>
      <c r="AO46" s="107"/>
      <c r="AP46" s="107"/>
      <c r="AQ46" s="107"/>
      <c r="AR46" s="107"/>
      <c r="AS46" s="107"/>
      <c r="AT46" s="107"/>
      <c r="AU46" s="107"/>
      <c r="AV46" s="107"/>
      <c r="AW46" s="107"/>
      <c r="AX46" s="107"/>
      <c r="AY46" s="107"/>
      <c r="AZ46" s="107"/>
      <c r="BA46" s="107"/>
      <c r="BB46" s="107"/>
      <c r="BC46" s="107"/>
      <c r="BD46" s="107"/>
      <c r="BE46" s="107"/>
      <c r="BF46" s="107"/>
      <c r="BG46" s="107"/>
      <c r="BH46" s="107"/>
      <c r="BI46" s="107"/>
      <c r="BJ46" s="107"/>
      <c r="BK46" s="107"/>
      <c r="BL46" s="107"/>
      <c r="BM46" s="107"/>
      <c r="BN46" s="107"/>
      <c r="BO46" s="107"/>
      <c r="BP46" s="107"/>
      <c r="BQ46" s="107"/>
      <c r="BR46" s="107"/>
      <c r="BS46" s="107"/>
      <c r="BT46" s="107"/>
      <c r="BU46" s="107"/>
      <c r="BV46" s="108"/>
      <c r="BW46" s="109" t="s">
        <v>8</v>
      </c>
      <c r="BX46" s="107"/>
      <c r="BY46" s="107"/>
      <c r="BZ46" s="107"/>
      <c r="CA46" s="107"/>
      <c r="CB46" s="107"/>
      <c r="CC46" s="107"/>
      <c r="CD46" s="107"/>
      <c r="CE46" s="107"/>
      <c r="CF46" s="107"/>
      <c r="CG46" s="107"/>
      <c r="CH46" s="107"/>
      <c r="CI46" s="107"/>
      <c r="CJ46" s="107"/>
      <c r="CK46" s="107"/>
      <c r="CL46" s="108"/>
      <c r="CM46" s="112">
        <f>CM47</f>
        <v>2329017.9</v>
      </c>
      <c r="CN46" s="113"/>
      <c r="CO46" s="113"/>
      <c r="CP46" s="113"/>
      <c r="CQ46" s="113"/>
      <c r="CR46" s="113"/>
      <c r="CS46" s="113"/>
      <c r="CT46" s="113"/>
      <c r="CU46" s="113"/>
      <c r="CV46" s="113"/>
      <c r="CW46" s="113"/>
      <c r="CX46" s="113"/>
      <c r="CY46" s="113"/>
      <c r="CZ46" s="113"/>
      <c r="DA46" s="114"/>
    </row>
    <row r="47" spans="1:105" ht="19.5" customHeight="1" x14ac:dyDescent="0.2">
      <c r="A47" s="117" t="s">
        <v>56</v>
      </c>
      <c r="B47" s="118"/>
      <c r="C47" s="118"/>
      <c r="D47" s="118"/>
      <c r="E47" s="118"/>
      <c r="F47" s="119"/>
      <c r="G47" s="50"/>
      <c r="H47" s="133" t="s">
        <v>5</v>
      </c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18"/>
      <c r="BB47" s="118"/>
      <c r="BC47" s="118"/>
      <c r="BD47" s="118"/>
      <c r="BE47" s="118"/>
      <c r="BF47" s="118"/>
      <c r="BG47" s="118"/>
      <c r="BH47" s="118"/>
      <c r="BI47" s="118"/>
      <c r="BJ47" s="118"/>
      <c r="BK47" s="118"/>
      <c r="BL47" s="118"/>
      <c r="BM47" s="118"/>
      <c r="BN47" s="118"/>
      <c r="BO47" s="118"/>
      <c r="BP47" s="118"/>
      <c r="BQ47" s="118"/>
      <c r="BR47" s="118"/>
      <c r="BS47" s="118"/>
      <c r="BT47" s="118"/>
      <c r="BU47" s="118"/>
      <c r="BV47" s="119"/>
      <c r="BW47" s="124">
        <v>10586445</v>
      </c>
      <c r="BX47" s="118"/>
      <c r="BY47" s="118"/>
      <c r="BZ47" s="118"/>
      <c r="CA47" s="118"/>
      <c r="CB47" s="118"/>
      <c r="CC47" s="118"/>
      <c r="CD47" s="118"/>
      <c r="CE47" s="118"/>
      <c r="CF47" s="118"/>
      <c r="CG47" s="118"/>
      <c r="CH47" s="118"/>
      <c r="CI47" s="118"/>
      <c r="CJ47" s="118"/>
      <c r="CK47" s="118"/>
      <c r="CL47" s="119"/>
      <c r="CM47" s="125">
        <f>BW47*22%</f>
        <v>2329017.9</v>
      </c>
      <c r="CN47" s="126"/>
      <c r="CO47" s="126"/>
      <c r="CP47" s="126"/>
      <c r="CQ47" s="126"/>
      <c r="CR47" s="126"/>
      <c r="CS47" s="126"/>
      <c r="CT47" s="126"/>
      <c r="CU47" s="126"/>
      <c r="CV47" s="126"/>
      <c r="CW47" s="126"/>
      <c r="CX47" s="126"/>
      <c r="CY47" s="126"/>
      <c r="CZ47" s="126"/>
      <c r="DA47" s="127"/>
    </row>
    <row r="48" spans="1:105" ht="19.5" customHeight="1" x14ac:dyDescent="0.2">
      <c r="A48" s="120"/>
      <c r="B48" s="121"/>
      <c r="C48" s="121"/>
      <c r="D48" s="121"/>
      <c r="E48" s="121"/>
      <c r="F48" s="122"/>
      <c r="G48" s="44"/>
      <c r="H48" s="131" t="s">
        <v>9</v>
      </c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  <c r="BA48" s="121"/>
      <c r="BB48" s="121"/>
      <c r="BC48" s="121"/>
      <c r="BD48" s="121"/>
      <c r="BE48" s="121"/>
      <c r="BF48" s="121"/>
      <c r="BG48" s="121"/>
      <c r="BH48" s="121"/>
      <c r="BI48" s="121"/>
      <c r="BJ48" s="121"/>
      <c r="BK48" s="121"/>
      <c r="BL48" s="121"/>
      <c r="BM48" s="121"/>
      <c r="BN48" s="121"/>
      <c r="BO48" s="121"/>
      <c r="BP48" s="121"/>
      <c r="BQ48" s="121"/>
      <c r="BR48" s="121"/>
      <c r="BS48" s="121"/>
      <c r="BT48" s="121"/>
      <c r="BU48" s="121"/>
      <c r="BV48" s="122"/>
      <c r="BW48" s="120"/>
      <c r="BX48" s="121"/>
      <c r="BY48" s="121"/>
      <c r="BZ48" s="121"/>
      <c r="CA48" s="121"/>
      <c r="CB48" s="121"/>
      <c r="CC48" s="121"/>
      <c r="CD48" s="121"/>
      <c r="CE48" s="121"/>
      <c r="CF48" s="121"/>
      <c r="CG48" s="121"/>
      <c r="CH48" s="121"/>
      <c r="CI48" s="121"/>
      <c r="CJ48" s="121"/>
      <c r="CK48" s="121"/>
      <c r="CL48" s="122"/>
      <c r="CM48" s="128"/>
      <c r="CN48" s="129"/>
      <c r="CO48" s="129"/>
      <c r="CP48" s="129"/>
      <c r="CQ48" s="129"/>
      <c r="CR48" s="129"/>
      <c r="CS48" s="129"/>
      <c r="CT48" s="129"/>
      <c r="CU48" s="129"/>
      <c r="CV48" s="129"/>
      <c r="CW48" s="129"/>
      <c r="CX48" s="129"/>
      <c r="CY48" s="129"/>
      <c r="CZ48" s="129"/>
      <c r="DA48" s="130"/>
    </row>
    <row r="49" spans="1:109" ht="14.25" x14ac:dyDescent="0.2">
      <c r="A49" s="103" t="s">
        <v>57</v>
      </c>
      <c r="B49" s="104"/>
      <c r="C49" s="104"/>
      <c r="D49" s="104"/>
      <c r="E49" s="104"/>
      <c r="F49" s="105"/>
      <c r="G49" s="45"/>
      <c r="H49" s="106" t="s">
        <v>10</v>
      </c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07"/>
      <c r="BN49" s="107"/>
      <c r="BO49" s="107"/>
      <c r="BP49" s="107"/>
      <c r="BQ49" s="107"/>
      <c r="BR49" s="107"/>
      <c r="BS49" s="107"/>
      <c r="BT49" s="107"/>
      <c r="BU49" s="107"/>
      <c r="BV49" s="108"/>
      <c r="BW49" s="109"/>
      <c r="BX49" s="110"/>
      <c r="BY49" s="110"/>
      <c r="BZ49" s="110"/>
      <c r="CA49" s="110"/>
      <c r="CB49" s="110"/>
      <c r="CC49" s="110"/>
      <c r="CD49" s="110"/>
      <c r="CE49" s="110"/>
      <c r="CF49" s="110"/>
      <c r="CG49" s="110"/>
      <c r="CH49" s="110"/>
      <c r="CI49" s="110"/>
      <c r="CJ49" s="110"/>
      <c r="CK49" s="110"/>
      <c r="CL49" s="111"/>
      <c r="CM49" s="112"/>
      <c r="CN49" s="113"/>
      <c r="CO49" s="113"/>
      <c r="CP49" s="113"/>
      <c r="CQ49" s="113"/>
      <c r="CR49" s="113"/>
      <c r="CS49" s="113"/>
      <c r="CT49" s="113"/>
      <c r="CU49" s="113"/>
      <c r="CV49" s="113"/>
      <c r="CW49" s="113"/>
      <c r="CX49" s="113"/>
      <c r="CY49" s="113"/>
      <c r="CZ49" s="113"/>
      <c r="DA49" s="114"/>
    </row>
    <row r="50" spans="1:109" ht="29.25" customHeight="1" x14ac:dyDescent="0.2">
      <c r="A50" s="103" t="s">
        <v>58</v>
      </c>
      <c r="B50" s="104"/>
      <c r="C50" s="104"/>
      <c r="D50" s="104"/>
      <c r="E50" s="104"/>
      <c r="F50" s="105"/>
      <c r="G50" s="45"/>
      <c r="H50" s="106" t="s">
        <v>59</v>
      </c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  <c r="BI50" s="107"/>
      <c r="BJ50" s="107"/>
      <c r="BK50" s="107"/>
      <c r="BL50" s="107"/>
      <c r="BM50" s="107"/>
      <c r="BN50" s="107"/>
      <c r="BO50" s="107"/>
      <c r="BP50" s="107"/>
      <c r="BQ50" s="107"/>
      <c r="BR50" s="107"/>
      <c r="BS50" s="107"/>
      <c r="BT50" s="107"/>
      <c r="BU50" s="107"/>
      <c r="BV50" s="108"/>
      <c r="BW50" s="109"/>
      <c r="BX50" s="110"/>
      <c r="BY50" s="110"/>
      <c r="BZ50" s="110"/>
      <c r="CA50" s="110"/>
      <c r="CB50" s="110"/>
      <c r="CC50" s="110"/>
      <c r="CD50" s="110"/>
      <c r="CE50" s="110"/>
      <c r="CF50" s="110"/>
      <c r="CG50" s="110"/>
      <c r="CH50" s="110"/>
      <c r="CI50" s="110"/>
      <c r="CJ50" s="110"/>
      <c r="CK50" s="110"/>
      <c r="CL50" s="111"/>
      <c r="CM50" s="112"/>
      <c r="CN50" s="113"/>
      <c r="CO50" s="113"/>
      <c r="CP50" s="113"/>
      <c r="CQ50" s="113"/>
      <c r="CR50" s="113"/>
      <c r="CS50" s="113"/>
      <c r="CT50" s="113"/>
      <c r="CU50" s="113"/>
      <c r="CV50" s="113"/>
      <c r="CW50" s="113"/>
      <c r="CX50" s="113"/>
      <c r="CY50" s="113"/>
      <c r="CZ50" s="113"/>
      <c r="DA50" s="114"/>
    </row>
    <row r="51" spans="1:109" ht="26.25" customHeight="1" x14ac:dyDescent="0.2">
      <c r="A51" s="103" t="s">
        <v>60</v>
      </c>
      <c r="B51" s="104"/>
      <c r="C51" s="104"/>
      <c r="D51" s="104"/>
      <c r="E51" s="104"/>
      <c r="F51" s="105"/>
      <c r="G51" s="45"/>
      <c r="H51" s="106" t="s">
        <v>61</v>
      </c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107"/>
      <c r="AI51" s="107"/>
      <c r="AJ51" s="107"/>
      <c r="AK51" s="107"/>
      <c r="AL51" s="107"/>
      <c r="AM51" s="107"/>
      <c r="AN51" s="107"/>
      <c r="AO51" s="107"/>
      <c r="AP51" s="107"/>
      <c r="AQ51" s="107"/>
      <c r="AR51" s="107"/>
      <c r="AS51" s="107"/>
      <c r="AT51" s="107"/>
      <c r="AU51" s="107"/>
      <c r="AV51" s="107"/>
      <c r="AW51" s="107"/>
      <c r="AX51" s="107"/>
      <c r="AY51" s="107"/>
      <c r="AZ51" s="107"/>
      <c r="BA51" s="107"/>
      <c r="BB51" s="107"/>
      <c r="BC51" s="107"/>
      <c r="BD51" s="107"/>
      <c r="BE51" s="107"/>
      <c r="BF51" s="107"/>
      <c r="BG51" s="107"/>
      <c r="BH51" s="107"/>
      <c r="BI51" s="107"/>
      <c r="BJ51" s="107"/>
      <c r="BK51" s="107"/>
      <c r="BL51" s="107"/>
      <c r="BM51" s="107"/>
      <c r="BN51" s="107"/>
      <c r="BO51" s="107"/>
      <c r="BP51" s="107"/>
      <c r="BQ51" s="107"/>
      <c r="BR51" s="107"/>
      <c r="BS51" s="107"/>
      <c r="BT51" s="107"/>
      <c r="BU51" s="107"/>
      <c r="BV51" s="108"/>
      <c r="BW51" s="109" t="s">
        <v>8</v>
      </c>
      <c r="BX51" s="110"/>
      <c r="BY51" s="110"/>
      <c r="BZ51" s="110"/>
      <c r="CA51" s="110"/>
      <c r="CB51" s="110"/>
      <c r="CC51" s="110"/>
      <c r="CD51" s="110"/>
      <c r="CE51" s="110"/>
      <c r="CF51" s="110"/>
      <c r="CG51" s="110"/>
      <c r="CH51" s="110"/>
      <c r="CI51" s="110"/>
      <c r="CJ51" s="110"/>
      <c r="CK51" s="110"/>
      <c r="CL51" s="111"/>
      <c r="CM51" s="112">
        <f>CM52+CM55</f>
        <v>328179.79499999998</v>
      </c>
      <c r="CN51" s="113"/>
      <c r="CO51" s="113"/>
      <c r="CP51" s="113"/>
      <c r="CQ51" s="113"/>
      <c r="CR51" s="113"/>
      <c r="CS51" s="113"/>
      <c r="CT51" s="113"/>
      <c r="CU51" s="113"/>
      <c r="CV51" s="113"/>
      <c r="CW51" s="113"/>
      <c r="CX51" s="113"/>
      <c r="CY51" s="113"/>
      <c r="CZ51" s="113"/>
      <c r="DA51" s="114"/>
    </row>
    <row r="52" spans="1:109" ht="14.25" x14ac:dyDescent="0.2">
      <c r="A52" s="117" t="s">
        <v>62</v>
      </c>
      <c r="B52" s="118"/>
      <c r="C52" s="118"/>
      <c r="D52" s="118"/>
      <c r="E52" s="118"/>
      <c r="F52" s="119"/>
      <c r="G52" s="123" t="s">
        <v>5</v>
      </c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18"/>
      <c r="AJ52" s="118"/>
      <c r="AK52" s="118"/>
      <c r="AL52" s="118"/>
      <c r="AM52" s="118"/>
      <c r="AN52" s="118"/>
      <c r="AO52" s="118"/>
      <c r="AP52" s="118"/>
      <c r="AQ52" s="118"/>
      <c r="AR52" s="118"/>
      <c r="AS52" s="118"/>
      <c r="AT52" s="118"/>
      <c r="AU52" s="118"/>
      <c r="AV52" s="118"/>
      <c r="AW52" s="118"/>
      <c r="AX52" s="118"/>
      <c r="AY52" s="118"/>
      <c r="AZ52" s="118"/>
      <c r="BA52" s="118"/>
      <c r="BB52" s="118"/>
      <c r="BC52" s="118"/>
      <c r="BD52" s="118"/>
      <c r="BE52" s="118"/>
      <c r="BF52" s="118"/>
      <c r="BG52" s="118"/>
      <c r="BH52" s="118"/>
      <c r="BI52" s="118"/>
      <c r="BJ52" s="118"/>
      <c r="BK52" s="118"/>
      <c r="BL52" s="118"/>
      <c r="BM52" s="118"/>
      <c r="BN52" s="118"/>
      <c r="BO52" s="118"/>
      <c r="BP52" s="118"/>
      <c r="BQ52" s="118"/>
      <c r="BR52" s="118"/>
      <c r="BS52" s="118"/>
      <c r="BT52" s="118"/>
      <c r="BU52" s="118"/>
      <c r="BV52" s="119"/>
      <c r="BW52" s="124"/>
      <c r="BX52" s="118"/>
      <c r="BY52" s="118"/>
      <c r="BZ52" s="118"/>
      <c r="CA52" s="118"/>
      <c r="CB52" s="118"/>
      <c r="CC52" s="118"/>
      <c r="CD52" s="118"/>
      <c r="CE52" s="118"/>
      <c r="CF52" s="118"/>
      <c r="CG52" s="118"/>
      <c r="CH52" s="118"/>
      <c r="CI52" s="118"/>
      <c r="CJ52" s="118"/>
      <c r="CK52" s="118"/>
      <c r="CL52" s="119"/>
      <c r="CM52" s="125">
        <f>BW53*2.9%</f>
        <v>307006.90499999997</v>
      </c>
      <c r="CN52" s="126"/>
      <c r="CO52" s="126"/>
      <c r="CP52" s="126"/>
      <c r="CQ52" s="126"/>
      <c r="CR52" s="126"/>
      <c r="CS52" s="126"/>
      <c r="CT52" s="126"/>
      <c r="CU52" s="126"/>
      <c r="CV52" s="126"/>
      <c r="CW52" s="126"/>
      <c r="CX52" s="126"/>
      <c r="CY52" s="126"/>
      <c r="CZ52" s="126"/>
      <c r="DA52" s="127"/>
    </row>
    <row r="53" spans="1:109" ht="26.25" customHeight="1" x14ac:dyDescent="0.2">
      <c r="A53" s="120"/>
      <c r="B53" s="121"/>
      <c r="C53" s="121"/>
      <c r="D53" s="121"/>
      <c r="E53" s="121"/>
      <c r="F53" s="122"/>
      <c r="G53" s="44"/>
      <c r="H53" s="131" t="s">
        <v>63</v>
      </c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  <c r="BI53" s="121"/>
      <c r="BJ53" s="121"/>
      <c r="BK53" s="121"/>
      <c r="BL53" s="121"/>
      <c r="BM53" s="121"/>
      <c r="BN53" s="121"/>
      <c r="BO53" s="121"/>
      <c r="BP53" s="121"/>
      <c r="BQ53" s="121"/>
      <c r="BR53" s="121"/>
      <c r="BS53" s="121"/>
      <c r="BT53" s="121"/>
      <c r="BU53" s="121"/>
      <c r="BV53" s="122"/>
      <c r="BW53" s="132">
        <v>10586445</v>
      </c>
      <c r="BX53" s="121"/>
      <c r="BY53" s="121"/>
      <c r="BZ53" s="121"/>
      <c r="CA53" s="121"/>
      <c r="CB53" s="121"/>
      <c r="CC53" s="121"/>
      <c r="CD53" s="121"/>
      <c r="CE53" s="121"/>
      <c r="CF53" s="121"/>
      <c r="CG53" s="121"/>
      <c r="CH53" s="121"/>
      <c r="CI53" s="121"/>
      <c r="CJ53" s="121"/>
      <c r="CK53" s="121"/>
      <c r="CL53" s="122"/>
      <c r="CM53" s="128"/>
      <c r="CN53" s="129"/>
      <c r="CO53" s="129"/>
      <c r="CP53" s="129"/>
      <c r="CQ53" s="129"/>
      <c r="CR53" s="129"/>
      <c r="CS53" s="129"/>
      <c r="CT53" s="129"/>
      <c r="CU53" s="129"/>
      <c r="CV53" s="129"/>
      <c r="CW53" s="129"/>
      <c r="CX53" s="129"/>
      <c r="CY53" s="129"/>
      <c r="CZ53" s="129"/>
      <c r="DA53" s="130"/>
    </row>
    <row r="54" spans="1:109" ht="27" customHeight="1" x14ac:dyDescent="0.2">
      <c r="A54" s="103" t="s">
        <v>64</v>
      </c>
      <c r="B54" s="104"/>
      <c r="C54" s="104"/>
      <c r="D54" s="104"/>
      <c r="E54" s="104"/>
      <c r="F54" s="105"/>
      <c r="G54" s="45"/>
      <c r="H54" s="106" t="s">
        <v>65</v>
      </c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  <c r="BI54" s="107"/>
      <c r="BJ54" s="107"/>
      <c r="BK54" s="107"/>
      <c r="BL54" s="107"/>
      <c r="BM54" s="107"/>
      <c r="BN54" s="107"/>
      <c r="BO54" s="107"/>
      <c r="BP54" s="107"/>
      <c r="BQ54" s="107"/>
      <c r="BR54" s="107"/>
      <c r="BS54" s="107"/>
      <c r="BT54" s="107"/>
      <c r="BU54" s="107"/>
      <c r="BV54" s="108"/>
      <c r="BW54" s="109"/>
      <c r="BX54" s="110"/>
      <c r="BY54" s="110"/>
      <c r="BZ54" s="110"/>
      <c r="CA54" s="110"/>
      <c r="CB54" s="110"/>
      <c r="CC54" s="110"/>
      <c r="CD54" s="110"/>
      <c r="CE54" s="110"/>
      <c r="CF54" s="110"/>
      <c r="CG54" s="110"/>
      <c r="CH54" s="110"/>
      <c r="CI54" s="110"/>
      <c r="CJ54" s="110"/>
      <c r="CK54" s="110"/>
      <c r="CL54" s="111"/>
      <c r="CM54" s="112"/>
      <c r="CN54" s="113"/>
      <c r="CO54" s="113"/>
      <c r="CP54" s="113"/>
      <c r="CQ54" s="113"/>
      <c r="CR54" s="113"/>
      <c r="CS54" s="113"/>
      <c r="CT54" s="113"/>
      <c r="CU54" s="113"/>
      <c r="CV54" s="113"/>
      <c r="CW54" s="113"/>
      <c r="CX54" s="113"/>
      <c r="CY54" s="113"/>
      <c r="CZ54" s="113"/>
      <c r="DA54" s="114"/>
    </row>
    <row r="55" spans="1:109" ht="27" customHeight="1" x14ac:dyDescent="0.2">
      <c r="A55" s="103" t="s">
        <v>66</v>
      </c>
      <c r="B55" s="107"/>
      <c r="C55" s="107"/>
      <c r="D55" s="107"/>
      <c r="E55" s="107"/>
      <c r="F55" s="108"/>
      <c r="G55" s="116" t="s">
        <v>67</v>
      </c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  <c r="AI55" s="107"/>
      <c r="AJ55" s="107"/>
      <c r="AK55" s="107"/>
      <c r="AL55" s="107"/>
      <c r="AM55" s="107"/>
      <c r="AN55" s="107"/>
      <c r="AO55" s="107"/>
      <c r="AP55" s="107"/>
      <c r="AQ55" s="107"/>
      <c r="AR55" s="107"/>
      <c r="AS55" s="107"/>
      <c r="AT55" s="107"/>
      <c r="AU55" s="107"/>
      <c r="AV55" s="107"/>
      <c r="AW55" s="107"/>
      <c r="AX55" s="107"/>
      <c r="AY55" s="107"/>
      <c r="AZ55" s="107"/>
      <c r="BA55" s="107"/>
      <c r="BB55" s="107"/>
      <c r="BC55" s="107"/>
      <c r="BD55" s="107"/>
      <c r="BE55" s="107"/>
      <c r="BF55" s="107"/>
      <c r="BG55" s="107"/>
      <c r="BH55" s="107"/>
      <c r="BI55" s="107"/>
      <c r="BJ55" s="107"/>
      <c r="BK55" s="107"/>
      <c r="BL55" s="107"/>
      <c r="BM55" s="107"/>
      <c r="BN55" s="107"/>
      <c r="BO55" s="107"/>
      <c r="BP55" s="107"/>
      <c r="BQ55" s="107"/>
      <c r="BR55" s="107"/>
      <c r="BS55" s="107"/>
      <c r="BT55" s="107"/>
      <c r="BU55" s="107"/>
      <c r="BV55" s="108"/>
      <c r="BW55" s="109">
        <v>10586445</v>
      </c>
      <c r="BX55" s="107"/>
      <c r="BY55" s="107"/>
      <c r="BZ55" s="107"/>
      <c r="CA55" s="107"/>
      <c r="CB55" s="107"/>
      <c r="CC55" s="107"/>
      <c r="CD55" s="107"/>
      <c r="CE55" s="107"/>
      <c r="CF55" s="107"/>
      <c r="CG55" s="107"/>
      <c r="CH55" s="107"/>
      <c r="CI55" s="107"/>
      <c r="CJ55" s="107"/>
      <c r="CK55" s="107"/>
      <c r="CL55" s="108"/>
      <c r="CM55" s="112">
        <f>BW55*0.2%</f>
        <v>21172.89</v>
      </c>
      <c r="CN55" s="113"/>
      <c r="CO55" s="113"/>
      <c r="CP55" s="113"/>
      <c r="CQ55" s="113"/>
      <c r="CR55" s="113"/>
      <c r="CS55" s="113"/>
      <c r="CT55" s="113"/>
      <c r="CU55" s="113"/>
      <c r="CV55" s="113"/>
      <c r="CW55" s="113"/>
      <c r="CX55" s="113"/>
      <c r="CY55" s="113"/>
      <c r="CZ55" s="113"/>
      <c r="DA55" s="114"/>
    </row>
    <row r="56" spans="1:109" ht="36.75" customHeight="1" x14ac:dyDescent="0.2">
      <c r="A56" s="103" t="s">
        <v>68</v>
      </c>
      <c r="B56" s="107"/>
      <c r="C56" s="107"/>
      <c r="D56" s="107"/>
      <c r="E56" s="107"/>
      <c r="F56" s="108"/>
      <c r="G56" s="116" t="s">
        <v>69</v>
      </c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07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  <c r="AT56" s="107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  <c r="BI56" s="107"/>
      <c r="BJ56" s="107"/>
      <c r="BK56" s="107"/>
      <c r="BL56" s="107"/>
      <c r="BM56" s="107"/>
      <c r="BN56" s="107"/>
      <c r="BO56" s="107"/>
      <c r="BP56" s="107"/>
      <c r="BQ56" s="107"/>
      <c r="BR56" s="107"/>
      <c r="BS56" s="107"/>
      <c r="BT56" s="107"/>
      <c r="BU56" s="107"/>
      <c r="BV56" s="108"/>
      <c r="BW56" s="109"/>
      <c r="BX56" s="107"/>
      <c r="BY56" s="107"/>
      <c r="BZ56" s="107"/>
      <c r="CA56" s="107"/>
      <c r="CB56" s="107"/>
      <c r="CC56" s="107"/>
      <c r="CD56" s="107"/>
      <c r="CE56" s="107"/>
      <c r="CF56" s="107"/>
      <c r="CG56" s="107"/>
      <c r="CH56" s="107"/>
      <c r="CI56" s="107"/>
      <c r="CJ56" s="107"/>
      <c r="CK56" s="107"/>
      <c r="CL56" s="108"/>
      <c r="CM56" s="112"/>
      <c r="CN56" s="113"/>
      <c r="CO56" s="113"/>
      <c r="CP56" s="113"/>
      <c r="CQ56" s="113"/>
      <c r="CR56" s="113"/>
      <c r="CS56" s="113"/>
      <c r="CT56" s="113"/>
      <c r="CU56" s="113"/>
      <c r="CV56" s="113"/>
      <c r="CW56" s="113"/>
      <c r="CX56" s="113"/>
      <c r="CY56" s="113"/>
      <c r="CZ56" s="113"/>
      <c r="DA56" s="114"/>
    </row>
    <row r="57" spans="1:109" ht="36" customHeight="1" x14ac:dyDescent="0.2">
      <c r="A57" s="103" t="s">
        <v>70</v>
      </c>
      <c r="B57" s="107"/>
      <c r="C57" s="107"/>
      <c r="D57" s="107"/>
      <c r="E57" s="107"/>
      <c r="F57" s="108"/>
      <c r="G57" s="116" t="s">
        <v>69</v>
      </c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7"/>
      <c r="AH57" s="107"/>
      <c r="AI57" s="107"/>
      <c r="AJ57" s="107"/>
      <c r="AK57" s="107"/>
      <c r="AL57" s="107"/>
      <c r="AM57" s="107"/>
      <c r="AN57" s="107"/>
      <c r="AO57" s="107"/>
      <c r="AP57" s="107"/>
      <c r="AQ57" s="107"/>
      <c r="AR57" s="107"/>
      <c r="AS57" s="107"/>
      <c r="AT57" s="107"/>
      <c r="AU57" s="107"/>
      <c r="AV57" s="107"/>
      <c r="AW57" s="107"/>
      <c r="AX57" s="107"/>
      <c r="AY57" s="107"/>
      <c r="AZ57" s="107"/>
      <c r="BA57" s="107"/>
      <c r="BB57" s="107"/>
      <c r="BC57" s="107"/>
      <c r="BD57" s="107"/>
      <c r="BE57" s="107"/>
      <c r="BF57" s="107"/>
      <c r="BG57" s="107"/>
      <c r="BH57" s="107"/>
      <c r="BI57" s="107"/>
      <c r="BJ57" s="107"/>
      <c r="BK57" s="107"/>
      <c r="BL57" s="107"/>
      <c r="BM57" s="107"/>
      <c r="BN57" s="107"/>
      <c r="BO57" s="107"/>
      <c r="BP57" s="107"/>
      <c r="BQ57" s="107"/>
      <c r="BR57" s="107"/>
      <c r="BS57" s="107"/>
      <c r="BT57" s="107"/>
      <c r="BU57" s="107"/>
      <c r="BV57" s="108"/>
      <c r="BW57" s="109"/>
      <c r="BX57" s="110"/>
      <c r="BY57" s="110"/>
      <c r="BZ57" s="110"/>
      <c r="CA57" s="110"/>
      <c r="CB57" s="110"/>
      <c r="CC57" s="110"/>
      <c r="CD57" s="110"/>
      <c r="CE57" s="110"/>
      <c r="CF57" s="110"/>
      <c r="CG57" s="110"/>
      <c r="CH57" s="110"/>
      <c r="CI57" s="110"/>
      <c r="CJ57" s="110"/>
      <c r="CK57" s="110"/>
      <c r="CL57" s="111"/>
      <c r="CM57" s="112"/>
      <c r="CN57" s="113"/>
      <c r="CO57" s="113"/>
      <c r="CP57" s="113"/>
      <c r="CQ57" s="113"/>
      <c r="CR57" s="113"/>
      <c r="CS57" s="113"/>
      <c r="CT57" s="113"/>
      <c r="CU57" s="113"/>
      <c r="CV57" s="113"/>
      <c r="CW57" s="113"/>
      <c r="CX57" s="113"/>
      <c r="CY57" s="113"/>
      <c r="CZ57" s="113"/>
      <c r="DA57" s="114"/>
    </row>
    <row r="58" spans="1:109" ht="37.5" customHeight="1" x14ac:dyDescent="0.2">
      <c r="A58" s="103" t="s">
        <v>71</v>
      </c>
      <c r="B58" s="104"/>
      <c r="C58" s="104"/>
      <c r="D58" s="104"/>
      <c r="E58" s="104"/>
      <c r="F58" s="105"/>
      <c r="G58" s="45"/>
      <c r="H58" s="106" t="s">
        <v>72</v>
      </c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  <c r="AI58" s="107"/>
      <c r="AJ58" s="107"/>
      <c r="AK58" s="107"/>
      <c r="AL58" s="107"/>
      <c r="AM58" s="107"/>
      <c r="AN58" s="107"/>
      <c r="AO58" s="107"/>
      <c r="AP58" s="107"/>
      <c r="AQ58" s="107"/>
      <c r="AR58" s="107"/>
      <c r="AS58" s="107"/>
      <c r="AT58" s="107"/>
      <c r="AU58" s="107"/>
      <c r="AV58" s="107"/>
      <c r="AW58" s="107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  <c r="BI58" s="107"/>
      <c r="BJ58" s="107"/>
      <c r="BK58" s="107"/>
      <c r="BL58" s="107"/>
      <c r="BM58" s="107"/>
      <c r="BN58" s="107"/>
      <c r="BO58" s="107"/>
      <c r="BP58" s="107"/>
      <c r="BQ58" s="107"/>
      <c r="BR58" s="107"/>
      <c r="BS58" s="107"/>
      <c r="BT58" s="107"/>
      <c r="BU58" s="107"/>
      <c r="BV58" s="108"/>
      <c r="BW58" s="109">
        <v>10586445</v>
      </c>
      <c r="BX58" s="110"/>
      <c r="BY58" s="110"/>
      <c r="BZ58" s="110"/>
      <c r="CA58" s="110"/>
      <c r="CB58" s="110"/>
      <c r="CC58" s="110"/>
      <c r="CD58" s="110"/>
      <c r="CE58" s="110"/>
      <c r="CF58" s="110"/>
      <c r="CG58" s="110"/>
      <c r="CH58" s="110"/>
      <c r="CI58" s="110"/>
      <c r="CJ58" s="110"/>
      <c r="CK58" s="110"/>
      <c r="CL58" s="111"/>
      <c r="CM58" s="112">
        <f>BW58*5.1%</f>
        <v>539908.69499999995</v>
      </c>
      <c r="CN58" s="113"/>
      <c r="CO58" s="113"/>
      <c r="CP58" s="113"/>
      <c r="CQ58" s="113"/>
      <c r="CR58" s="113"/>
      <c r="CS58" s="113"/>
      <c r="CT58" s="113"/>
      <c r="CU58" s="113"/>
      <c r="CV58" s="113"/>
      <c r="CW58" s="113"/>
      <c r="CX58" s="113"/>
      <c r="CY58" s="113"/>
      <c r="CZ58" s="113"/>
      <c r="DA58" s="114"/>
    </row>
    <row r="59" spans="1:109" ht="14.25" x14ac:dyDescent="0.2">
      <c r="A59" s="103"/>
      <c r="B59" s="104"/>
      <c r="C59" s="104"/>
      <c r="D59" s="104"/>
      <c r="E59" s="104"/>
      <c r="F59" s="105"/>
      <c r="G59" s="115" t="s">
        <v>73</v>
      </c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07"/>
      <c r="AL59" s="107"/>
      <c r="AM59" s="107"/>
      <c r="AN59" s="107"/>
      <c r="AO59" s="107"/>
      <c r="AP59" s="107"/>
      <c r="AQ59" s="107"/>
      <c r="AR59" s="107"/>
      <c r="AS59" s="107"/>
      <c r="AT59" s="107"/>
      <c r="AU59" s="107"/>
      <c r="AV59" s="107"/>
      <c r="AW59" s="107"/>
      <c r="AX59" s="107"/>
      <c r="AY59" s="107"/>
      <c r="AZ59" s="107"/>
      <c r="BA59" s="107"/>
      <c r="BB59" s="107"/>
      <c r="BC59" s="107"/>
      <c r="BD59" s="107"/>
      <c r="BE59" s="107"/>
      <c r="BF59" s="107"/>
      <c r="BG59" s="107"/>
      <c r="BH59" s="107"/>
      <c r="BI59" s="107"/>
      <c r="BJ59" s="107"/>
      <c r="BK59" s="107"/>
      <c r="BL59" s="107"/>
      <c r="BM59" s="107"/>
      <c r="BN59" s="107"/>
      <c r="BO59" s="107"/>
      <c r="BP59" s="107"/>
      <c r="BQ59" s="107"/>
      <c r="BR59" s="107"/>
      <c r="BS59" s="107"/>
      <c r="BT59" s="107"/>
      <c r="BU59" s="107"/>
      <c r="BV59" s="108"/>
      <c r="BW59" s="109"/>
      <c r="BX59" s="110"/>
      <c r="BY59" s="110"/>
      <c r="BZ59" s="110"/>
      <c r="CA59" s="110"/>
      <c r="CB59" s="110"/>
      <c r="CC59" s="110"/>
      <c r="CD59" s="110"/>
      <c r="CE59" s="110"/>
      <c r="CF59" s="110"/>
      <c r="CG59" s="110"/>
      <c r="CH59" s="110"/>
      <c r="CI59" s="110"/>
      <c r="CJ59" s="110"/>
      <c r="CK59" s="110"/>
      <c r="CL59" s="111"/>
      <c r="CM59" s="112">
        <f>CM46+CM51+CM58+48.2</f>
        <v>3197154.59</v>
      </c>
      <c r="CN59" s="113"/>
      <c r="CO59" s="113"/>
      <c r="CP59" s="113"/>
      <c r="CQ59" s="113"/>
      <c r="CR59" s="113"/>
      <c r="CS59" s="113"/>
      <c r="CT59" s="113"/>
      <c r="CU59" s="113"/>
      <c r="CV59" s="113"/>
      <c r="CW59" s="113"/>
      <c r="CX59" s="113"/>
      <c r="CY59" s="113"/>
      <c r="CZ59" s="113"/>
      <c r="DA59" s="114"/>
      <c r="DC59" s="41">
        <f>CM59+CM81</f>
        <v>3500500</v>
      </c>
      <c r="DD59" s="42">
        <v>3500500</v>
      </c>
      <c r="DE59" s="41">
        <f>DC59-DD59</f>
        <v>0</v>
      </c>
    </row>
    <row r="60" spans="1:109" ht="14.25" x14ac:dyDescent="0.2">
      <c r="A60" s="47"/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  <c r="BM60" s="46"/>
      <c r="BN60" s="46"/>
      <c r="BO60" s="46"/>
      <c r="BP60" s="46"/>
      <c r="BQ60" s="46"/>
      <c r="BR60" s="46"/>
      <c r="BS60" s="46"/>
      <c r="BT60" s="46"/>
      <c r="BU60" s="46"/>
      <c r="BV60" s="46"/>
      <c r="BW60" s="46"/>
      <c r="BX60" s="46"/>
      <c r="BY60" s="46"/>
      <c r="BZ60" s="46"/>
      <c r="CA60" s="46"/>
      <c r="CB60" s="46"/>
      <c r="CC60" s="46"/>
      <c r="CD60" s="46"/>
      <c r="CE60" s="46"/>
      <c r="CF60" s="46"/>
      <c r="CG60" s="46"/>
      <c r="CH60" s="46"/>
      <c r="CI60" s="46"/>
      <c r="CJ60" s="46"/>
      <c r="CK60" s="46"/>
      <c r="CL60" s="46"/>
      <c r="CM60" s="46"/>
      <c r="CN60" s="46"/>
      <c r="CO60" s="46"/>
      <c r="CP60" s="46"/>
      <c r="CQ60" s="46"/>
      <c r="CR60" s="46"/>
      <c r="CS60" s="46"/>
      <c r="CT60" s="46"/>
      <c r="CU60" s="46"/>
      <c r="CV60" s="46"/>
      <c r="CW60" s="46"/>
      <c r="CX60" s="46"/>
      <c r="CY60" s="46"/>
      <c r="CZ60" s="46"/>
      <c r="DA60" s="46"/>
    </row>
    <row r="61" spans="1:109" ht="14.25" x14ac:dyDescent="0.2">
      <c r="A61" s="102" t="s">
        <v>93</v>
      </c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00"/>
      <c r="AT61" s="100"/>
      <c r="AU61" s="100"/>
      <c r="AV61" s="100"/>
      <c r="AW61" s="100"/>
      <c r="AX61" s="100"/>
      <c r="AY61" s="100"/>
      <c r="AZ61" s="100"/>
      <c r="BA61" s="100"/>
      <c r="BB61" s="100"/>
      <c r="BC61" s="100"/>
      <c r="BD61" s="100"/>
      <c r="BE61" s="100"/>
      <c r="BF61" s="100"/>
      <c r="BG61" s="100"/>
      <c r="BH61" s="100"/>
      <c r="BI61" s="100"/>
      <c r="BJ61" s="100"/>
      <c r="BK61" s="100"/>
      <c r="BL61" s="100"/>
      <c r="BM61" s="100"/>
      <c r="BN61" s="100"/>
      <c r="BO61" s="100"/>
      <c r="BP61" s="100"/>
      <c r="BQ61" s="100"/>
      <c r="BR61" s="100"/>
      <c r="BS61" s="100"/>
      <c r="BT61" s="100"/>
      <c r="BU61" s="100"/>
      <c r="BV61" s="100"/>
      <c r="BW61" s="100"/>
      <c r="BX61" s="100"/>
      <c r="BY61" s="100"/>
      <c r="BZ61" s="100"/>
      <c r="CA61" s="100"/>
      <c r="CB61" s="100"/>
      <c r="CC61" s="100"/>
      <c r="CD61" s="100"/>
      <c r="CE61" s="100"/>
      <c r="CF61" s="100"/>
      <c r="CG61" s="100"/>
      <c r="CH61" s="100"/>
      <c r="CI61" s="100"/>
      <c r="CJ61" s="100"/>
      <c r="CK61" s="100"/>
      <c r="CL61" s="100"/>
      <c r="CM61" s="100"/>
      <c r="CN61" s="100"/>
      <c r="CO61" s="100"/>
      <c r="CP61" s="100"/>
      <c r="CQ61" s="100"/>
      <c r="CR61" s="100"/>
      <c r="CS61" s="100"/>
      <c r="CT61" s="100"/>
      <c r="CU61" s="100"/>
      <c r="CV61" s="100"/>
      <c r="CW61" s="100"/>
      <c r="CX61" s="100"/>
      <c r="CY61" s="100"/>
      <c r="CZ61" s="100"/>
      <c r="DA61" s="100"/>
    </row>
    <row r="62" spans="1:109" ht="14.25" x14ac:dyDescent="0.2">
      <c r="A62" s="51"/>
      <c r="B62" s="51"/>
      <c r="C62" s="51"/>
      <c r="D62" s="51"/>
      <c r="E62" s="51"/>
      <c r="F62" s="51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  <c r="BM62" s="52"/>
      <c r="BN62" s="52"/>
      <c r="BO62" s="52"/>
      <c r="BP62" s="52"/>
      <c r="BQ62" s="52"/>
      <c r="BR62" s="52"/>
      <c r="BS62" s="52"/>
      <c r="BT62" s="52"/>
      <c r="BU62" s="52"/>
      <c r="BV62" s="52"/>
      <c r="BW62" s="57"/>
      <c r="BX62" s="57"/>
      <c r="BY62" s="57"/>
      <c r="BZ62" s="57"/>
      <c r="CA62" s="57"/>
      <c r="CB62" s="57"/>
      <c r="CC62" s="57"/>
      <c r="CD62" s="57"/>
      <c r="CE62" s="57"/>
      <c r="CF62" s="57"/>
      <c r="CG62" s="57"/>
      <c r="CH62" s="57"/>
      <c r="CI62" s="57"/>
      <c r="CJ62" s="57"/>
      <c r="CK62" s="57"/>
      <c r="CL62" s="57"/>
      <c r="CM62" s="53"/>
      <c r="CN62" s="53"/>
      <c r="CO62" s="53"/>
      <c r="CP62" s="53"/>
      <c r="CQ62" s="53"/>
      <c r="CR62" s="53"/>
      <c r="CS62" s="53"/>
      <c r="CT62" s="53"/>
      <c r="CU62" s="53"/>
      <c r="CV62" s="53"/>
      <c r="CW62" s="53"/>
      <c r="CX62" s="53"/>
      <c r="CY62" s="53"/>
      <c r="CZ62" s="53"/>
      <c r="DA62" s="53"/>
    </row>
    <row r="63" spans="1:109" ht="15" x14ac:dyDescent="0.25">
      <c r="A63" s="135" t="s">
        <v>47</v>
      </c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35"/>
      <c r="R63" s="135"/>
      <c r="S63" s="135"/>
      <c r="T63" s="135"/>
      <c r="U63" s="135"/>
      <c r="V63" s="135"/>
      <c r="W63" s="135"/>
      <c r="X63" s="135"/>
      <c r="Y63" s="135"/>
      <c r="Z63" s="135"/>
      <c r="AA63" s="135"/>
      <c r="AB63" s="135"/>
      <c r="AC63" s="135"/>
      <c r="AD63" s="135"/>
      <c r="AE63" s="135"/>
      <c r="AF63" s="135"/>
      <c r="AG63" s="135"/>
      <c r="AH63" s="135"/>
      <c r="AI63" s="135"/>
      <c r="AJ63" s="135"/>
      <c r="AK63" s="135"/>
      <c r="AL63" s="135"/>
      <c r="AM63" s="135"/>
      <c r="AN63" s="135"/>
      <c r="AO63" s="135"/>
      <c r="AP63" s="136" t="s">
        <v>78</v>
      </c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  <c r="BI63" s="136"/>
      <c r="BJ63" s="136"/>
      <c r="BK63" s="136"/>
      <c r="BL63" s="136"/>
      <c r="BM63" s="136"/>
      <c r="BN63" s="136"/>
      <c r="BO63" s="136"/>
      <c r="BP63" s="136"/>
      <c r="BQ63" s="136"/>
      <c r="BR63" s="136"/>
      <c r="BS63" s="136"/>
      <c r="BT63" s="136"/>
      <c r="BU63" s="136"/>
      <c r="BV63" s="136"/>
      <c r="BW63" s="136"/>
      <c r="BX63" s="136"/>
      <c r="BY63" s="136"/>
      <c r="BZ63" s="136"/>
      <c r="CA63" s="136"/>
      <c r="CB63" s="136"/>
      <c r="CC63" s="136"/>
      <c r="CD63" s="136"/>
      <c r="CE63" s="136"/>
      <c r="CF63" s="136"/>
      <c r="CG63" s="136"/>
      <c r="CH63" s="136"/>
      <c r="CI63" s="136"/>
      <c r="CJ63" s="136"/>
      <c r="CK63" s="136"/>
      <c r="CL63" s="136"/>
      <c r="CM63" s="136"/>
      <c r="CN63" s="136"/>
      <c r="CO63" s="136"/>
      <c r="CP63" s="136"/>
      <c r="CQ63" s="136"/>
      <c r="CR63" s="136"/>
      <c r="CS63" s="136"/>
      <c r="CT63" s="136"/>
      <c r="CU63" s="136"/>
      <c r="CV63" s="136"/>
      <c r="CW63" s="136"/>
      <c r="CX63" s="136"/>
      <c r="CY63" s="136"/>
      <c r="CZ63" s="136"/>
      <c r="DA63" s="136"/>
    </row>
    <row r="64" spans="1:109" ht="15" x14ac:dyDescent="0.25">
      <c r="A64" s="137" t="s">
        <v>79</v>
      </c>
      <c r="B64" s="137"/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137"/>
      <c r="AZ64" s="137"/>
      <c r="BA64" s="137"/>
      <c r="BB64" s="137"/>
      <c r="BC64" s="137"/>
      <c r="BD64" s="137"/>
      <c r="BE64" s="137"/>
      <c r="BF64" s="137"/>
      <c r="BG64" s="137"/>
      <c r="BH64" s="137"/>
      <c r="BI64" s="137"/>
      <c r="BJ64" s="137"/>
      <c r="BK64" s="137"/>
      <c r="BL64" s="137"/>
      <c r="BM64" s="137"/>
      <c r="BN64" s="137"/>
      <c r="BO64" s="137"/>
      <c r="BP64" s="137"/>
      <c r="BQ64" s="137"/>
      <c r="BR64" s="137"/>
      <c r="BS64" s="137"/>
      <c r="BT64" s="137"/>
      <c r="BU64" s="137"/>
      <c r="BV64" s="137"/>
      <c r="BW64" s="137"/>
      <c r="BX64" s="137"/>
      <c r="BY64" s="137"/>
      <c r="BZ64" s="137"/>
      <c r="CA64" s="137"/>
      <c r="CB64" s="137"/>
      <c r="CC64" s="137"/>
      <c r="CD64" s="137"/>
      <c r="CE64" s="137"/>
      <c r="CF64" s="137"/>
      <c r="CG64" s="137"/>
      <c r="CH64" s="137"/>
      <c r="CI64" s="137"/>
      <c r="CJ64" s="137"/>
      <c r="CK64" s="137"/>
      <c r="CL64" s="137"/>
      <c r="CM64" s="137"/>
      <c r="CN64" s="137"/>
      <c r="CO64" s="137"/>
      <c r="CP64" s="137"/>
      <c r="CQ64" s="137"/>
      <c r="CR64" s="137"/>
      <c r="CS64" s="137"/>
      <c r="CT64" s="137"/>
      <c r="CU64" s="137"/>
      <c r="CV64" s="137"/>
      <c r="CW64" s="137"/>
      <c r="CX64" s="137"/>
      <c r="CY64" s="137"/>
      <c r="CZ64" s="137"/>
      <c r="DA64" s="137"/>
    </row>
    <row r="65" spans="1:105" ht="14.25" x14ac:dyDescent="0.2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</row>
    <row r="66" spans="1:105" ht="14.25" x14ac:dyDescent="0.2">
      <c r="A66" s="109" t="s">
        <v>50</v>
      </c>
      <c r="B66" s="107"/>
      <c r="C66" s="107"/>
      <c r="D66" s="107"/>
      <c r="E66" s="107"/>
      <c r="F66" s="108"/>
      <c r="G66" s="109" t="s">
        <v>51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  <c r="AI66" s="107"/>
      <c r="AJ66" s="107"/>
      <c r="AK66" s="107"/>
      <c r="AL66" s="107"/>
      <c r="AM66" s="107"/>
      <c r="AN66" s="107"/>
      <c r="AO66" s="107"/>
      <c r="AP66" s="107"/>
      <c r="AQ66" s="107"/>
      <c r="AR66" s="107"/>
      <c r="AS66" s="107"/>
      <c r="AT66" s="107"/>
      <c r="AU66" s="107"/>
      <c r="AV66" s="107"/>
      <c r="AW66" s="107"/>
      <c r="AX66" s="107"/>
      <c r="AY66" s="107"/>
      <c r="AZ66" s="107"/>
      <c r="BA66" s="107"/>
      <c r="BB66" s="107"/>
      <c r="BC66" s="107"/>
      <c r="BD66" s="107"/>
      <c r="BE66" s="107"/>
      <c r="BF66" s="107"/>
      <c r="BG66" s="107"/>
      <c r="BH66" s="107"/>
      <c r="BI66" s="107"/>
      <c r="BJ66" s="107"/>
      <c r="BK66" s="107"/>
      <c r="BL66" s="107"/>
      <c r="BM66" s="107"/>
      <c r="BN66" s="107"/>
      <c r="BO66" s="107"/>
      <c r="BP66" s="107"/>
      <c r="BQ66" s="107"/>
      <c r="BR66" s="107"/>
      <c r="BS66" s="107"/>
      <c r="BT66" s="107"/>
      <c r="BU66" s="107"/>
      <c r="BV66" s="108"/>
      <c r="BW66" s="109" t="s">
        <v>52</v>
      </c>
      <c r="BX66" s="107"/>
      <c r="BY66" s="107"/>
      <c r="BZ66" s="107"/>
      <c r="CA66" s="107"/>
      <c r="CB66" s="107"/>
      <c r="CC66" s="107"/>
      <c r="CD66" s="107"/>
      <c r="CE66" s="107"/>
      <c r="CF66" s="107"/>
      <c r="CG66" s="107"/>
      <c r="CH66" s="107"/>
      <c r="CI66" s="107"/>
      <c r="CJ66" s="107"/>
      <c r="CK66" s="107"/>
      <c r="CL66" s="108"/>
      <c r="CM66" s="109" t="s">
        <v>53</v>
      </c>
      <c r="CN66" s="107"/>
      <c r="CO66" s="107"/>
      <c r="CP66" s="107"/>
      <c r="CQ66" s="107"/>
      <c r="CR66" s="107"/>
      <c r="CS66" s="107"/>
      <c r="CT66" s="107"/>
      <c r="CU66" s="107"/>
      <c r="CV66" s="107"/>
      <c r="CW66" s="107"/>
      <c r="CX66" s="107"/>
      <c r="CY66" s="107"/>
      <c r="CZ66" s="107"/>
      <c r="DA66" s="108"/>
    </row>
    <row r="67" spans="1:105" ht="14.25" x14ac:dyDescent="0.2">
      <c r="A67" s="134">
        <v>1</v>
      </c>
      <c r="B67" s="107"/>
      <c r="C67" s="107"/>
      <c r="D67" s="107"/>
      <c r="E67" s="107"/>
      <c r="F67" s="108"/>
      <c r="G67" s="134">
        <v>2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07"/>
      <c r="AJ67" s="107"/>
      <c r="AK67" s="107"/>
      <c r="AL67" s="107"/>
      <c r="AM67" s="107"/>
      <c r="AN67" s="107"/>
      <c r="AO67" s="107"/>
      <c r="AP67" s="107"/>
      <c r="AQ67" s="107"/>
      <c r="AR67" s="107"/>
      <c r="AS67" s="107"/>
      <c r="AT67" s="107"/>
      <c r="AU67" s="107"/>
      <c r="AV67" s="107"/>
      <c r="AW67" s="107"/>
      <c r="AX67" s="107"/>
      <c r="AY67" s="107"/>
      <c r="AZ67" s="107"/>
      <c r="BA67" s="107"/>
      <c r="BB67" s="107"/>
      <c r="BC67" s="107"/>
      <c r="BD67" s="107"/>
      <c r="BE67" s="107"/>
      <c r="BF67" s="107"/>
      <c r="BG67" s="107"/>
      <c r="BH67" s="107"/>
      <c r="BI67" s="107"/>
      <c r="BJ67" s="107"/>
      <c r="BK67" s="107"/>
      <c r="BL67" s="107"/>
      <c r="BM67" s="107"/>
      <c r="BN67" s="107"/>
      <c r="BO67" s="107"/>
      <c r="BP67" s="107"/>
      <c r="BQ67" s="107"/>
      <c r="BR67" s="107"/>
      <c r="BS67" s="107"/>
      <c r="BT67" s="107"/>
      <c r="BU67" s="107"/>
      <c r="BV67" s="108"/>
      <c r="BW67" s="134">
        <v>3</v>
      </c>
      <c r="BX67" s="107"/>
      <c r="BY67" s="107"/>
      <c r="BZ67" s="107"/>
      <c r="CA67" s="107"/>
      <c r="CB67" s="107"/>
      <c r="CC67" s="107"/>
      <c r="CD67" s="107"/>
      <c r="CE67" s="107"/>
      <c r="CF67" s="107"/>
      <c r="CG67" s="107"/>
      <c r="CH67" s="107"/>
      <c r="CI67" s="107"/>
      <c r="CJ67" s="107"/>
      <c r="CK67" s="107"/>
      <c r="CL67" s="108"/>
      <c r="CM67" s="134">
        <v>4</v>
      </c>
      <c r="CN67" s="107"/>
      <c r="CO67" s="107"/>
      <c r="CP67" s="107"/>
      <c r="CQ67" s="107"/>
      <c r="CR67" s="107"/>
      <c r="CS67" s="107"/>
      <c r="CT67" s="107"/>
      <c r="CU67" s="107"/>
      <c r="CV67" s="107"/>
      <c r="CW67" s="107"/>
      <c r="CX67" s="107"/>
      <c r="CY67" s="107"/>
      <c r="CZ67" s="107"/>
      <c r="DA67" s="108"/>
    </row>
    <row r="68" spans="1:105" ht="31.5" customHeight="1" x14ac:dyDescent="0.2">
      <c r="A68" s="103" t="s">
        <v>54</v>
      </c>
      <c r="B68" s="104"/>
      <c r="C68" s="104"/>
      <c r="D68" s="104"/>
      <c r="E68" s="104"/>
      <c r="F68" s="105"/>
      <c r="G68" s="116" t="s">
        <v>55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7"/>
      <c r="BF68" s="107"/>
      <c r="BG68" s="107"/>
      <c r="BH68" s="107"/>
      <c r="BI68" s="107"/>
      <c r="BJ68" s="107"/>
      <c r="BK68" s="107"/>
      <c r="BL68" s="107"/>
      <c r="BM68" s="107"/>
      <c r="BN68" s="107"/>
      <c r="BO68" s="107"/>
      <c r="BP68" s="107"/>
      <c r="BQ68" s="107"/>
      <c r="BR68" s="107"/>
      <c r="BS68" s="107"/>
      <c r="BT68" s="107"/>
      <c r="BU68" s="107"/>
      <c r="BV68" s="108"/>
      <c r="BW68" s="109" t="s">
        <v>8</v>
      </c>
      <c r="BX68" s="107"/>
      <c r="BY68" s="107"/>
      <c r="BZ68" s="107"/>
      <c r="CA68" s="107"/>
      <c r="CB68" s="107"/>
      <c r="CC68" s="107"/>
      <c r="CD68" s="107"/>
      <c r="CE68" s="107"/>
      <c r="CF68" s="107"/>
      <c r="CG68" s="107"/>
      <c r="CH68" s="107"/>
      <c r="CI68" s="107"/>
      <c r="CJ68" s="107"/>
      <c r="CK68" s="107"/>
      <c r="CL68" s="108"/>
      <c r="CM68" s="112">
        <f>CM69</f>
        <v>220980.1</v>
      </c>
      <c r="CN68" s="113"/>
      <c r="CO68" s="113"/>
      <c r="CP68" s="113"/>
      <c r="CQ68" s="113"/>
      <c r="CR68" s="113"/>
      <c r="CS68" s="113"/>
      <c r="CT68" s="113"/>
      <c r="CU68" s="113"/>
      <c r="CV68" s="113"/>
      <c r="CW68" s="113"/>
      <c r="CX68" s="113"/>
      <c r="CY68" s="113"/>
      <c r="CZ68" s="113"/>
      <c r="DA68" s="114"/>
    </row>
    <row r="69" spans="1:105" ht="14.25" x14ac:dyDescent="0.2">
      <c r="A69" s="117" t="s">
        <v>56</v>
      </c>
      <c r="B69" s="118"/>
      <c r="C69" s="118"/>
      <c r="D69" s="118"/>
      <c r="E69" s="118"/>
      <c r="F69" s="119"/>
      <c r="G69" s="50"/>
      <c r="H69" s="133" t="s">
        <v>5</v>
      </c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8"/>
      <c r="AL69" s="118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18"/>
      <c r="BA69" s="118"/>
      <c r="BB69" s="118"/>
      <c r="BC69" s="118"/>
      <c r="BD69" s="118"/>
      <c r="BE69" s="118"/>
      <c r="BF69" s="118"/>
      <c r="BG69" s="118"/>
      <c r="BH69" s="118"/>
      <c r="BI69" s="118"/>
      <c r="BJ69" s="118"/>
      <c r="BK69" s="118"/>
      <c r="BL69" s="118"/>
      <c r="BM69" s="118"/>
      <c r="BN69" s="118"/>
      <c r="BO69" s="118"/>
      <c r="BP69" s="118"/>
      <c r="BQ69" s="118"/>
      <c r="BR69" s="118"/>
      <c r="BS69" s="118"/>
      <c r="BT69" s="118"/>
      <c r="BU69" s="118"/>
      <c r="BV69" s="119"/>
      <c r="BW69" s="124">
        <v>1004455</v>
      </c>
      <c r="BX69" s="118"/>
      <c r="BY69" s="118"/>
      <c r="BZ69" s="118"/>
      <c r="CA69" s="118"/>
      <c r="CB69" s="118"/>
      <c r="CC69" s="118"/>
      <c r="CD69" s="118"/>
      <c r="CE69" s="118"/>
      <c r="CF69" s="118"/>
      <c r="CG69" s="118"/>
      <c r="CH69" s="118"/>
      <c r="CI69" s="118"/>
      <c r="CJ69" s="118"/>
      <c r="CK69" s="118"/>
      <c r="CL69" s="119"/>
      <c r="CM69" s="125">
        <f>BW69*22%</f>
        <v>220980.1</v>
      </c>
      <c r="CN69" s="126"/>
      <c r="CO69" s="126"/>
      <c r="CP69" s="126"/>
      <c r="CQ69" s="126"/>
      <c r="CR69" s="126"/>
      <c r="CS69" s="126"/>
      <c r="CT69" s="126"/>
      <c r="CU69" s="126"/>
      <c r="CV69" s="126"/>
      <c r="CW69" s="126"/>
      <c r="CX69" s="126"/>
      <c r="CY69" s="126"/>
      <c r="CZ69" s="126"/>
      <c r="DA69" s="127"/>
    </row>
    <row r="70" spans="1:105" ht="14.25" x14ac:dyDescent="0.2">
      <c r="A70" s="120"/>
      <c r="B70" s="121"/>
      <c r="C70" s="121"/>
      <c r="D70" s="121"/>
      <c r="E70" s="121"/>
      <c r="F70" s="122"/>
      <c r="G70" s="44"/>
      <c r="H70" s="131" t="s">
        <v>9</v>
      </c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1"/>
      <c r="AW70" s="121"/>
      <c r="AX70" s="121"/>
      <c r="AY70" s="121"/>
      <c r="AZ70" s="121"/>
      <c r="BA70" s="121"/>
      <c r="BB70" s="121"/>
      <c r="BC70" s="121"/>
      <c r="BD70" s="121"/>
      <c r="BE70" s="121"/>
      <c r="BF70" s="121"/>
      <c r="BG70" s="121"/>
      <c r="BH70" s="121"/>
      <c r="BI70" s="121"/>
      <c r="BJ70" s="121"/>
      <c r="BK70" s="121"/>
      <c r="BL70" s="121"/>
      <c r="BM70" s="121"/>
      <c r="BN70" s="121"/>
      <c r="BO70" s="121"/>
      <c r="BP70" s="121"/>
      <c r="BQ70" s="121"/>
      <c r="BR70" s="121"/>
      <c r="BS70" s="121"/>
      <c r="BT70" s="121"/>
      <c r="BU70" s="121"/>
      <c r="BV70" s="122"/>
      <c r="BW70" s="120"/>
      <c r="BX70" s="121"/>
      <c r="BY70" s="121"/>
      <c r="BZ70" s="121"/>
      <c r="CA70" s="121"/>
      <c r="CB70" s="121"/>
      <c r="CC70" s="121"/>
      <c r="CD70" s="121"/>
      <c r="CE70" s="121"/>
      <c r="CF70" s="121"/>
      <c r="CG70" s="121"/>
      <c r="CH70" s="121"/>
      <c r="CI70" s="121"/>
      <c r="CJ70" s="121"/>
      <c r="CK70" s="121"/>
      <c r="CL70" s="122"/>
      <c r="CM70" s="128"/>
      <c r="CN70" s="129"/>
      <c r="CO70" s="129"/>
      <c r="CP70" s="129"/>
      <c r="CQ70" s="129"/>
      <c r="CR70" s="129"/>
      <c r="CS70" s="129"/>
      <c r="CT70" s="129"/>
      <c r="CU70" s="129"/>
      <c r="CV70" s="129"/>
      <c r="CW70" s="129"/>
      <c r="CX70" s="129"/>
      <c r="CY70" s="129"/>
      <c r="CZ70" s="129"/>
      <c r="DA70" s="130"/>
    </row>
    <row r="71" spans="1:105" ht="14.25" x14ac:dyDescent="0.2">
      <c r="A71" s="103" t="s">
        <v>57</v>
      </c>
      <c r="B71" s="104"/>
      <c r="C71" s="104"/>
      <c r="D71" s="104"/>
      <c r="E71" s="104"/>
      <c r="F71" s="105"/>
      <c r="G71" s="45"/>
      <c r="H71" s="106" t="s">
        <v>10</v>
      </c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107"/>
      <c r="AH71" s="107"/>
      <c r="AI71" s="107"/>
      <c r="AJ71" s="107"/>
      <c r="AK71" s="107"/>
      <c r="AL71" s="107"/>
      <c r="AM71" s="107"/>
      <c r="AN71" s="107"/>
      <c r="AO71" s="107"/>
      <c r="AP71" s="107"/>
      <c r="AQ71" s="107"/>
      <c r="AR71" s="107"/>
      <c r="AS71" s="107"/>
      <c r="AT71" s="107"/>
      <c r="AU71" s="107"/>
      <c r="AV71" s="107"/>
      <c r="AW71" s="107"/>
      <c r="AX71" s="107"/>
      <c r="AY71" s="107"/>
      <c r="AZ71" s="107"/>
      <c r="BA71" s="107"/>
      <c r="BB71" s="107"/>
      <c r="BC71" s="107"/>
      <c r="BD71" s="107"/>
      <c r="BE71" s="107"/>
      <c r="BF71" s="107"/>
      <c r="BG71" s="107"/>
      <c r="BH71" s="107"/>
      <c r="BI71" s="107"/>
      <c r="BJ71" s="107"/>
      <c r="BK71" s="107"/>
      <c r="BL71" s="107"/>
      <c r="BM71" s="107"/>
      <c r="BN71" s="107"/>
      <c r="BO71" s="107"/>
      <c r="BP71" s="107"/>
      <c r="BQ71" s="107"/>
      <c r="BR71" s="107"/>
      <c r="BS71" s="107"/>
      <c r="BT71" s="107"/>
      <c r="BU71" s="107"/>
      <c r="BV71" s="108"/>
      <c r="BW71" s="109"/>
      <c r="BX71" s="110"/>
      <c r="BY71" s="110"/>
      <c r="BZ71" s="110"/>
      <c r="CA71" s="110"/>
      <c r="CB71" s="110"/>
      <c r="CC71" s="110"/>
      <c r="CD71" s="110"/>
      <c r="CE71" s="110"/>
      <c r="CF71" s="110"/>
      <c r="CG71" s="110"/>
      <c r="CH71" s="110"/>
      <c r="CI71" s="110"/>
      <c r="CJ71" s="110"/>
      <c r="CK71" s="110"/>
      <c r="CL71" s="111"/>
      <c r="CM71" s="112"/>
      <c r="CN71" s="113"/>
      <c r="CO71" s="113"/>
      <c r="CP71" s="113"/>
      <c r="CQ71" s="113"/>
      <c r="CR71" s="113"/>
      <c r="CS71" s="113"/>
      <c r="CT71" s="113"/>
      <c r="CU71" s="113"/>
      <c r="CV71" s="113"/>
      <c r="CW71" s="113"/>
      <c r="CX71" s="113"/>
      <c r="CY71" s="113"/>
      <c r="CZ71" s="113"/>
      <c r="DA71" s="114"/>
    </row>
    <row r="72" spans="1:105" ht="28.5" customHeight="1" x14ac:dyDescent="0.2">
      <c r="A72" s="103" t="s">
        <v>58</v>
      </c>
      <c r="B72" s="104"/>
      <c r="C72" s="104"/>
      <c r="D72" s="104"/>
      <c r="E72" s="104"/>
      <c r="F72" s="105"/>
      <c r="G72" s="45"/>
      <c r="H72" s="106" t="s">
        <v>59</v>
      </c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  <c r="BI72" s="107"/>
      <c r="BJ72" s="107"/>
      <c r="BK72" s="107"/>
      <c r="BL72" s="107"/>
      <c r="BM72" s="107"/>
      <c r="BN72" s="107"/>
      <c r="BO72" s="107"/>
      <c r="BP72" s="107"/>
      <c r="BQ72" s="107"/>
      <c r="BR72" s="107"/>
      <c r="BS72" s="107"/>
      <c r="BT72" s="107"/>
      <c r="BU72" s="107"/>
      <c r="BV72" s="108"/>
      <c r="BW72" s="109"/>
      <c r="BX72" s="110"/>
      <c r="BY72" s="110"/>
      <c r="BZ72" s="110"/>
      <c r="CA72" s="110"/>
      <c r="CB72" s="110"/>
      <c r="CC72" s="110"/>
      <c r="CD72" s="110"/>
      <c r="CE72" s="110"/>
      <c r="CF72" s="110"/>
      <c r="CG72" s="110"/>
      <c r="CH72" s="110"/>
      <c r="CI72" s="110"/>
      <c r="CJ72" s="110"/>
      <c r="CK72" s="110"/>
      <c r="CL72" s="111"/>
      <c r="CM72" s="112"/>
      <c r="CN72" s="113"/>
      <c r="CO72" s="113"/>
      <c r="CP72" s="113"/>
      <c r="CQ72" s="113"/>
      <c r="CR72" s="113"/>
      <c r="CS72" s="113"/>
      <c r="CT72" s="113"/>
      <c r="CU72" s="113"/>
      <c r="CV72" s="113"/>
      <c r="CW72" s="113"/>
      <c r="CX72" s="113"/>
      <c r="CY72" s="113"/>
      <c r="CZ72" s="113"/>
      <c r="DA72" s="114"/>
    </row>
    <row r="73" spans="1:105" ht="30.75" customHeight="1" x14ac:dyDescent="0.2">
      <c r="A73" s="103" t="s">
        <v>60</v>
      </c>
      <c r="B73" s="104"/>
      <c r="C73" s="104"/>
      <c r="D73" s="104"/>
      <c r="E73" s="104"/>
      <c r="F73" s="105"/>
      <c r="G73" s="45"/>
      <c r="H73" s="106" t="s">
        <v>61</v>
      </c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  <c r="AB73" s="107"/>
      <c r="AC73" s="107"/>
      <c r="AD73" s="107"/>
      <c r="AE73" s="107"/>
      <c r="AF73" s="107"/>
      <c r="AG73" s="107"/>
      <c r="AH73" s="107"/>
      <c r="AI73" s="107"/>
      <c r="AJ73" s="107"/>
      <c r="AK73" s="107"/>
      <c r="AL73" s="107"/>
      <c r="AM73" s="107"/>
      <c r="AN73" s="107"/>
      <c r="AO73" s="107"/>
      <c r="AP73" s="107"/>
      <c r="AQ73" s="107"/>
      <c r="AR73" s="107"/>
      <c r="AS73" s="107"/>
      <c r="AT73" s="107"/>
      <c r="AU73" s="107"/>
      <c r="AV73" s="107"/>
      <c r="AW73" s="107"/>
      <c r="AX73" s="107"/>
      <c r="AY73" s="107"/>
      <c r="AZ73" s="107"/>
      <c r="BA73" s="107"/>
      <c r="BB73" s="107"/>
      <c r="BC73" s="107"/>
      <c r="BD73" s="107"/>
      <c r="BE73" s="107"/>
      <c r="BF73" s="107"/>
      <c r="BG73" s="107"/>
      <c r="BH73" s="107"/>
      <c r="BI73" s="107"/>
      <c r="BJ73" s="107"/>
      <c r="BK73" s="107"/>
      <c r="BL73" s="107"/>
      <c r="BM73" s="107"/>
      <c r="BN73" s="107"/>
      <c r="BO73" s="107"/>
      <c r="BP73" s="107"/>
      <c r="BQ73" s="107"/>
      <c r="BR73" s="107"/>
      <c r="BS73" s="107"/>
      <c r="BT73" s="107"/>
      <c r="BU73" s="107"/>
      <c r="BV73" s="108"/>
      <c r="BW73" s="109" t="s">
        <v>8</v>
      </c>
      <c r="BX73" s="110"/>
      <c r="BY73" s="110"/>
      <c r="BZ73" s="110"/>
      <c r="CA73" s="110"/>
      <c r="CB73" s="110"/>
      <c r="CC73" s="110"/>
      <c r="CD73" s="110"/>
      <c r="CE73" s="110"/>
      <c r="CF73" s="110"/>
      <c r="CG73" s="110"/>
      <c r="CH73" s="110"/>
      <c r="CI73" s="110"/>
      <c r="CJ73" s="110"/>
      <c r="CK73" s="110"/>
      <c r="CL73" s="111"/>
      <c r="CM73" s="112">
        <f>CM74+CM77</f>
        <v>31138.105</v>
      </c>
      <c r="CN73" s="113"/>
      <c r="CO73" s="113"/>
      <c r="CP73" s="113"/>
      <c r="CQ73" s="113"/>
      <c r="CR73" s="113"/>
      <c r="CS73" s="113"/>
      <c r="CT73" s="113"/>
      <c r="CU73" s="113"/>
      <c r="CV73" s="113"/>
      <c r="CW73" s="113"/>
      <c r="CX73" s="113"/>
      <c r="CY73" s="113"/>
      <c r="CZ73" s="113"/>
      <c r="DA73" s="114"/>
    </row>
    <row r="74" spans="1:105" ht="14.25" x14ac:dyDescent="0.2">
      <c r="A74" s="117" t="s">
        <v>62</v>
      </c>
      <c r="B74" s="118"/>
      <c r="C74" s="118"/>
      <c r="D74" s="118"/>
      <c r="E74" s="118"/>
      <c r="F74" s="119"/>
      <c r="G74" s="123" t="s">
        <v>5</v>
      </c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8"/>
      <c r="AY74" s="118"/>
      <c r="AZ74" s="118"/>
      <c r="BA74" s="118"/>
      <c r="BB74" s="118"/>
      <c r="BC74" s="118"/>
      <c r="BD74" s="118"/>
      <c r="BE74" s="118"/>
      <c r="BF74" s="118"/>
      <c r="BG74" s="118"/>
      <c r="BH74" s="118"/>
      <c r="BI74" s="118"/>
      <c r="BJ74" s="118"/>
      <c r="BK74" s="118"/>
      <c r="BL74" s="118"/>
      <c r="BM74" s="118"/>
      <c r="BN74" s="118"/>
      <c r="BO74" s="118"/>
      <c r="BP74" s="118"/>
      <c r="BQ74" s="118"/>
      <c r="BR74" s="118"/>
      <c r="BS74" s="118"/>
      <c r="BT74" s="118"/>
      <c r="BU74" s="118"/>
      <c r="BV74" s="119"/>
      <c r="BW74" s="124"/>
      <c r="BX74" s="118"/>
      <c r="BY74" s="118"/>
      <c r="BZ74" s="118"/>
      <c r="CA74" s="118"/>
      <c r="CB74" s="118"/>
      <c r="CC74" s="118"/>
      <c r="CD74" s="118"/>
      <c r="CE74" s="118"/>
      <c r="CF74" s="118"/>
      <c r="CG74" s="118"/>
      <c r="CH74" s="118"/>
      <c r="CI74" s="118"/>
      <c r="CJ74" s="118"/>
      <c r="CK74" s="118"/>
      <c r="CL74" s="119"/>
      <c r="CM74" s="125">
        <f>BW75*2.9%</f>
        <v>29129.195</v>
      </c>
      <c r="CN74" s="126"/>
      <c r="CO74" s="126"/>
      <c r="CP74" s="126"/>
      <c r="CQ74" s="126"/>
      <c r="CR74" s="126"/>
      <c r="CS74" s="126"/>
      <c r="CT74" s="126"/>
      <c r="CU74" s="126"/>
      <c r="CV74" s="126"/>
      <c r="CW74" s="126"/>
      <c r="CX74" s="126"/>
      <c r="CY74" s="126"/>
      <c r="CZ74" s="126"/>
      <c r="DA74" s="127"/>
    </row>
    <row r="75" spans="1:105" ht="33" customHeight="1" x14ac:dyDescent="0.2">
      <c r="A75" s="120"/>
      <c r="B75" s="121"/>
      <c r="C75" s="121"/>
      <c r="D75" s="121"/>
      <c r="E75" s="121"/>
      <c r="F75" s="122"/>
      <c r="G75" s="44"/>
      <c r="H75" s="131" t="s">
        <v>63</v>
      </c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1"/>
      <c r="AL75" s="121"/>
      <c r="AM75" s="121"/>
      <c r="AN75" s="121"/>
      <c r="AO75" s="121"/>
      <c r="AP75" s="121"/>
      <c r="AQ75" s="121"/>
      <c r="AR75" s="121"/>
      <c r="AS75" s="121"/>
      <c r="AT75" s="121"/>
      <c r="AU75" s="121"/>
      <c r="AV75" s="121"/>
      <c r="AW75" s="121"/>
      <c r="AX75" s="121"/>
      <c r="AY75" s="121"/>
      <c r="AZ75" s="121"/>
      <c r="BA75" s="121"/>
      <c r="BB75" s="121"/>
      <c r="BC75" s="121"/>
      <c r="BD75" s="121"/>
      <c r="BE75" s="121"/>
      <c r="BF75" s="121"/>
      <c r="BG75" s="121"/>
      <c r="BH75" s="121"/>
      <c r="BI75" s="121"/>
      <c r="BJ75" s="121"/>
      <c r="BK75" s="121"/>
      <c r="BL75" s="121"/>
      <c r="BM75" s="121"/>
      <c r="BN75" s="121"/>
      <c r="BO75" s="121"/>
      <c r="BP75" s="121"/>
      <c r="BQ75" s="121"/>
      <c r="BR75" s="121"/>
      <c r="BS75" s="121"/>
      <c r="BT75" s="121"/>
      <c r="BU75" s="121"/>
      <c r="BV75" s="122"/>
      <c r="BW75" s="132">
        <v>1004455</v>
      </c>
      <c r="BX75" s="121"/>
      <c r="BY75" s="121"/>
      <c r="BZ75" s="121"/>
      <c r="CA75" s="121"/>
      <c r="CB75" s="121"/>
      <c r="CC75" s="121"/>
      <c r="CD75" s="121"/>
      <c r="CE75" s="121"/>
      <c r="CF75" s="121"/>
      <c r="CG75" s="121"/>
      <c r="CH75" s="121"/>
      <c r="CI75" s="121"/>
      <c r="CJ75" s="121"/>
      <c r="CK75" s="121"/>
      <c r="CL75" s="122"/>
      <c r="CM75" s="128"/>
      <c r="CN75" s="129"/>
      <c r="CO75" s="129"/>
      <c r="CP75" s="129"/>
      <c r="CQ75" s="129"/>
      <c r="CR75" s="129"/>
      <c r="CS75" s="129"/>
      <c r="CT75" s="129"/>
      <c r="CU75" s="129"/>
      <c r="CV75" s="129"/>
      <c r="CW75" s="129"/>
      <c r="CX75" s="129"/>
      <c r="CY75" s="129"/>
      <c r="CZ75" s="129"/>
      <c r="DA75" s="130"/>
    </row>
    <row r="76" spans="1:105" ht="30" customHeight="1" x14ac:dyDescent="0.2">
      <c r="A76" s="103" t="s">
        <v>64</v>
      </c>
      <c r="B76" s="104"/>
      <c r="C76" s="104"/>
      <c r="D76" s="104"/>
      <c r="E76" s="104"/>
      <c r="F76" s="105"/>
      <c r="G76" s="45"/>
      <c r="H76" s="106" t="s">
        <v>65</v>
      </c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07"/>
      <c r="AT76" s="107"/>
      <c r="AU76" s="107"/>
      <c r="AV76" s="107"/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  <c r="BH76" s="107"/>
      <c r="BI76" s="107"/>
      <c r="BJ76" s="107"/>
      <c r="BK76" s="107"/>
      <c r="BL76" s="107"/>
      <c r="BM76" s="107"/>
      <c r="BN76" s="107"/>
      <c r="BO76" s="107"/>
      <c r="BP76" s="107"/>
      <c r="BQ76" s="107"/>
      <c r="BR76" s="107"/>
      <c r="BS76" s="107"/>
      <c r="BT76" s="107"/>
      <c r="BU76" s="107"/>
      <c r="BV76" s="108"/>
      <c r="BW76" s="109"/>
      <c r="BX76" s="110"/>
      <c r="BY76" s="110"/>
      <c r="BZ76" s="110"/>
      <c r="CA76" s="110"/>
      <c r="CB76" s="110"/>
      <c r="CC76" s="110"/>
      <c r="CD76" s="110"/>
      <c r="CE76" s="110"/>
      <c r="CF76" s="110"/>
      <c r="CG76" s="110"/>
      <c r="CH76" s="110"/>
      <c r="CI76" s="110"/>
      <c r="CJ76" s="110"/>
      <c r="CK76" s="110"/>
      <c r="CL76" s="111"/>
      <c r="CM76" s="112"/>
      <c r="CN76" s="113"/>
      <c r="CO76" s="113"/>
      <c r="CP76" s="113"/>
      <c r="CQ76" s="113"/>
      <c r="CR76" s="113"/>
      <c r="CS76" s="113"/>
      <c r="CT76" s="113"/>
      <c r="CU76" s="113"/>
      <c r="CV76" s="113"/>
      <c r="CW76" s="113"/>
      <c r="CX76" s="113"/>
      <c r="CY76" s="113"/>
      <c r="CZ76" s="113"/>
      <c r="DA76" s="114"/>
    </row>
    <row r="77" spans="1:105" ht="36" customHeight="1" x14ac:dyDescent="0.2">
      <c r="A77" s="103" t="s">
        <v>66</v>
      </c>
      <c r="B77" s="107"/>
      <c r="C77" s="107"/>
      <c r="D77" s="107"/>
      <c r="E77" s="107"/>
      <c r="F77" s="108"/>
      <c r="G77" s="116" t="s">
        <v>67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07"/>
      <c r="AM77" s="107"/>
      <c r="AN77" s="107"/>
      <c r="AO77" s="107"/>
      <c r="AP77" s="107"/>
      <c r="AQ77" s="107"/>
      <c r="AR77" s="107"/>
      <c r="AS77" s="107"/>
      <c r="AT77" s="107"/>
      <c r="AU77" s="107"/>
      <c r="AV77" s="107"/>
      <c r="AW77" s="107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  <c r="BH77" s="107"/>
      <c r="BI77" s="107"/>
      <c r="BJ77" s="107"/>
      <c r="BK77" s="107"/>
      <c r="BL77" s="107"/>
      <c r="BM77" s="107"/>
      <c r="BN77" s="107"/>
      <c r="BO77" s="107"/>
      <c r="BP77" s="107"/>
      <c r="BQ77" s="107"/>
      <c r="BR77" s="107"/>
      <c r="BS77" s="107"/>
      <c r="BT77" s="107"/>
      <c r="BU77" s="107"/>
      <c r="BV77" s="108"/>
      <c r="BW77" s="109">
        <v>1004455</v>
      </c>
      <c r="BX77" s="107"/>
      <c r="BY77" s="107"/>
      <c r="BZ77" s="107"/>
      <c r="CA77" s="107"/>
      <c r="CB77" s="107"/>
      <c r="CC77" s="107"/>
      <c r="CD77" s="107"/>
      <c r="CE77" s="107"/>
      <c r="CF77" s="107"/>
      <c r="CG77" s="107"/>
      <c r="CH77" s="107"/>
      <c r="CI77" s="107"/>
      <c r="CJ77" s="107"/>
      <c r="CK77" s="107"/>
      <c r="CL77" s="108"/>
      <c r="CM77" s="112">
        <f>BW77*0.2%</f>
        <v>2008.91</v>
      </c>
      <c r="CN77" s="113"/>
      <c r="CO77" s="113"/>
      <c r="CP77" s="113"/>
      <c r="CQ77" s="113"/>
      <c r="CR77" s="113"/>
      <c r="CS77" s="113"/>
      <c r="CT77" s="113"/>
      <c r="CU77" s="113"/>
      <c r="CV77" s="113"/>
      <c r="CW77" s="113"/>
      <c r="CX77" s="113"/>
      <c r="CY77" s="113"/>
      <c r="CZ77" s="113"/>
      <c r="DA77" s="114"/>
    </row>
    <row r="78" spans="1:105" ht="29.25" customHeight="1" x14ac:dyDescent="0.2">
      <c r="A78" s="103" t="s">
        <v>68</v>
      </c>
      <c r="B78" s="107"/>
      <c r="C78" s="107"/>
      <c r="D78" s="107"/>
      <c r="E78" s="107"/>
      <c r="F78" s="108"/>
      <c r="G78" s="116" t="s">
        <v>69</v>
      </c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  <c r="AT78" s="107"/>
      <c r="AU78" s="107"/>
      <c r="AV78" s="107"/>
      <c r="AW78" s="107"/>
      <c r="AX78" s="107"/>
      <c r="AY78" s="107"/>
      <c r="AZ78" s="107"/>
      <c r="BA78" s="107"/>
      <c r="BB78" s="107"/>
      <c r="BC78" s="107"/>
      <c r="BD78" s="107"/>
      <c r="BE78" s="107"/>
      <c r="BF78" s="107"/>
      <c r="BG78" s="107"/>
      <c r="BH78" s="107"/>
      <c r="BI78" s="107"/>
      <c r="BJ78" s="107"/>
      <c r="BK78" s="107"/>
      <c r="BL78" s="107"/>
      <c r="BM78" s="107"/>
      <c r="BN78" s="107"/>
      <c r="BO78" s="107"/>
      <c r="BP78" s="107"/>
      <c r="BQ78" s="107"/>
      <c r="BR78" s="107"/>
      <c r="BS78" s="107"/>
      <c r="BT78" s="107"/>
      <c r="BU78" s="107"/>
      <c r="BV78" s="108"/>
      <c r="BW78" s="109"/>
      <c r="BX78" s="107"/>
      <c r="BY78" s="107"/>
      <c r="BZ78" s="107"/>
      <c r="CA78" s="107"/>
      <c r="CB78" s="107"/>
      <c r="CC78" s="107"/>
      <c r="CD78" s="107"/>
      <c r="CE78" s="107"/>
      <c r="CF78" s="107"/>
      <c r="CG78" s="107"/>
      <c r="CH78" s="107"/>
      <c r="CI78" s="107"/>
      <c r="CJ78" s="107"/>
      <c r="CK78" s="107"/>
      <c r="CL78" s="108"/>
      <c r="CM78" s="112"/>
      <c r="CN78" s="113"/>
      <c r="CO78" s="113"/>
      <c r="CP78" s="113"/>
      <c r="CQ78" s="113"/>
      <c r="CR78" s="113"/>
      <c r="CS78" s="113"/>
      <c r="CT78" s="113"/>
      <c r="CU78" s="113"/>
      <c r="CV78" s="113"/>
      <c r="CW78" s="113"/>
      <c r="CX78" s="113"/>
      <c r="CY78" s="113"/>
      <c r="CZ78" s="113"/>
      <c r="DA78" s="114"/>
    </row>
    <row r="79" spans="1:105" ht="27.75" customHeight="1" x14ac:dyDescent="0.2">
      <c r="A79" s="103" t="s">
        <v>70</v>
      </c>
      <c r="B79" s="107"/>
      <c r="C79" s="107"/>
      <c r="D79" s="107"/>
      <c r="E79" s="107"/>
      <c r="F79" s="108"/>
      <c r="G79" s="116" t="s">
        <v>69</v>
      </c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  <c r="AL79" s="107"/>
      <c r="AM79" s="107"/>
      <c r="AN79" s="107"/>
      <c r="AO79" s="107"/>
      <c r="AP79" s="107"/>
      <c r="AQ79" s="107"/>
      <c r="AR79" s="107"/>
      <c r="AS79" s="107"/>
      <c r="AT79" s="107"/>
      <c r="AU79" s="107"/>
      <c r="AV79" s="107"/>
      <c r="AW79" s="107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/>
      <c r="BH79" s="107"/>
      <c r="BI79" s="107"/>
      <c r="BJ79" s="107"/>
      <c r="BK79" s="107"/>
      <c r="BL79" s="107"/>
      <c r="BM79" s="107"/>
      <c r="BN79" s="107"/>
      <c r="BO79" s="107"/>
      <c r="BP79" s="107"/>
      <c r="BQ79" s="107"/>
      <c r="BR79" s="107"/>
      <c r="BS79" s="107"/>
      <c r="BT79" s="107"/>
      <c r="BU79" s="107"/>
      <c r="BV79" s="108"/>
      <c r="BW79" s="109"/>
      <c r="BX79" s="110"/>
      <c r="BY79" s="110"/>
      <c r="BZ79" s="110"/>
      <c r="CA79" s="110"/>
      <c r="CB79" s="110"/>
      <c r="CC79" s="110"/>
      <c r="CD79" s="110"/>
      <c r="CE79" s="110"/>
      <c r="CF79" s="110"/>
      <c r="CG79" s="110"/>
      <c r="CH79" s="110"/>
      <c r="CI79" s="110"/>
      <c r="CJ79" s="110"/>
      <c r="CK79" s="110"/>
      <c r="CL79" s="111"/>
      <c r="CM79" s="112"/>
      <c r="CN79" s="113"/>
      <c r="CO79" s="113"/>
      <c r="CP79" s="113"/>
      <c r="CQ79" s="113"/>
      <c r="CR79" s="113"/>
      <c r="CS79" s="113"/>
      <c r="CT79" s="113"/>
      <c r="CU79" s="113"/>
      <c r="CV79" s="113"/>
      <c r="CW79" s="113"/>
      <c r="CX79" s="113"/>
      <c r="CY79" s="113"/>
      <c r="CZ79" s="113"/>
      <c r="DA79" s="114"/>
    </row>
    <row r="80" spans="1:105" ht="36" customHeight="1" x14ac:dyDescent="0.2">
      <c r="A80" s="103" t="s">
        <v>71</v>
      </c>
      <c r="B80" s="104"/>
      <c r="C80" s="104"/>
      <c r="D80" s="104"/>
      <c r="E80" s="104"/>
      <c r="F80" s="105"/>
      <c r="G80" s="45"/>
      <c r="H80" s="106" t="s">
        <v>72</v>
      </c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107"/>
      <c r="AO80" s="107"/>
      <c r="AP80" s="107"/>
      <c r="AQ80" s="107"/>
      <c r="AR80" s="107"/>
      <c r="AS80" s="107"/>
      <c r="AT80" s="107"/>
      <c r="AU80" s="107"/>
      <c r="AV80" s="107"/>
      <c r="AW80" s="107"/>
      <c r="AX80" s="107"/>
      <c r="AY80" s="107"/>
      <c r="AZ80" s="107"/>
      <c r="BA80" s="107"/>
      <c r="BB80" s="107"/>
      <c r="BC80" s="107"/>
      <c r="BD80" s="107"/>
      <c r="BE80" s="107"/>
      <c r="BF80" s="107"/>
      <c r="BG80" s="107"/>
      <c r="BH80" s="107"/>
      <c r="BI80" s="107"/>
      <c r="BJ80" s="107"/>
      <c r="BK80" s="107"/>
      <c r="BL80" s="107"/>
      <c r="BM80" s="107"/>
      <c r="BN80" s="107"/>
      <c r="BO80" s="107"/>
      <c r="BP80" s="107"/>
      <c r="BQ80" s="107"/>
      <c r="BR80" s="107"/>
      <c r="BS80" s="107"/>
      <c r="BT80" s="107"/>
      <c r="BU80" s="107"/>
      <c r="BV80" s="108"/>
      <c r="BW80" s="109">
        <v>1004455</v>
      </c>
      <c r="BX80" s="110"/>
      <c r="BY80" s="110"/>
      <c r="BZ80" s="110"/>
      <c r="CA80" s="110"/>
      <c r="CB80" s="110"/>
      <c r="CC80" s="110"/>
      <c r="CD80" s="110"/>
      <c r="CE80" s="110"/>
      <c r="CF80" s="110"/>
      <c r="CG80" s="110"/>
      <c r="CH80" s="110"/>
      <c r="CI80" s="110"/>
      <c r="CJ80" s="110"/>
      <c r="CK80" s="110"/>
      <c r="CL80" s="111"/>
      <c r="CM80" s="112">
        <f>BW80*5.1%</f>
        <v>51227.204999999994</v>
      </c>
      <c r="CN80" s="113"/>
      <c r="CO80" s="113"/>
      <c r="CP80" s="113"/>
      <c r="CQ80" s="113"/>
      <c r="CR80" s="113"/>
      <c r="CS80" s="113"/>
      <c r="CT80" s="113"/>
      <c r="CU80" s="113"/>
      <c r="CV80" s="113"/>
      <c r="CW80" s="113"/>
      <c r="CX80" s="113"/>
      <c r="CY80" s="113"/>
      <c r="CZ80" s="113"/>
      <c r="DA80" s="114"/>
    </row>
    <row r="81" spans="1:105" ht="14.25" x14ac:dyDescent="0.2">
      <c r="A81" s="103"/>
      <c r="B81" s="104"/>
      <c r="C81" s="104"/>
      <c r="D81" s="104"/>
      <c r="E81" s="104"/>
      <c r="F81" s="105"/>
      <c r="G81" s="115" t="s">
        <v>73</v>
      </c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  <c r="BH81" s="107"/>
      <c r="BI81" s="107"/>
      <c r="BJ81" s="107"/>
      <c r="BK81" s="107"/>
      <c r="BL81" s="107"/>
      <c r="BM81" s="107"/>
      <c r="BN81" s="107"/>
      <c r="BO81" s="107"/>
      <c r="BP81" s="107"/>
      <c r="BQ81" s="107"/>
      <c r="BR81" s="107"/>
      <c r="BS81" s="107"/>
      <c r="BT81" s="107"/>
      <c r="BU81" s="107"/>
      <c r="BV81" s="108"/>
      <c r="BW81" s="109"/>
      <c r="BX81" s="110"/>
      <c r="BY81" s="110"/>
      <c r="BZ81" s="110"/>
      <c r="CA81" s="110"/>
      <c r="CB81" s="110"/>
      <c r="CC81" s="110"/>
      <c r="CD81" s="110"/>
      <c r="CE81" s="110"/>
      <c r="CF81" s="110"/>
      <c r="CG81" s="110"/>
      <c r="CH81" s="110"/>
      <c r="CI81" s="110"/>
      <c r="CJ81" s="110"/>
      <c r="CK81" s="110"/>
      <c r="CL81" s="111"/>
      <c r="CM81" s="112">
        <f>CM68+CM73+CM80</f>
        <v>303345.41000000003</v>
      </c>
      <c r="CN81" s="113"/>
      <c r="CO81" s="113"/>
      <c r="CP81" s="113"/>
      <c r="CQ81" s="113"/>
      <c r="CR81" s="113"/>
      <c r="CS81" s="113"/>
      <c r="CT81" s="113"/>
      <c r="CU81" s="113"/>
      <c r="CV81" s="113"/>
      <c r="CW81" s="113"/>
      <c r="CX81" s="113"/>
      <c r="CY81" s="113"/>
      <c r="CZ81" s="113"/>
      <c r="DA81" s="114"/>
    </row>
    <row r="82" spans="1:105" ht="14.25" x14ac:dyDescent="0.2">
      <c r="A82" s="47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</row>
    <row r="83" spans="1:105" ht="14.25" x14ac:dyDescent="0.2">
      <c r="A83" s="102" t="s">
        <v>93</v>
      </c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100"/>
      <c r="AO83" s="100"/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  <c r="BH83" s="100"/>
      <c r="BI83" s="100"/>
      <c r="BJ83" s="100"/>
      <c r="BK83" s="100"/>
      <c r="BL83" s="100"/>
      <c r="BM83" s="100"/>
      <c r="BN83" s="100"/>
      <c r="BO83" s="100"/>
      <c r="BP83" s="100"/>
      <c r="BQ83" s="100"/>
      <c r="BR83" s="100"/>
      <c r="BS83" s="100"/>
      <c r="BT83" s="100"/>
      <c r="BU83" s="100"/>
      <c r="BV83" s="100"/>
      <c r="BW83" s="100"/>
      <c r="BX83" s="100"/>
      <c r="BY83" s="100"/>
      <c r="BZ83" s="100"/>
      <c r="CA83" s="100"/>
      <c r="CB83" s="100"/>
      <c r="CC83" s="100"/>
      <c r="CD83" s="100"/>
      <c r="CE83" s="100"/>
      <c r="CF83" s="100"/>
      <c r="CG83" s="100"/>
      <c r="CH83" s="100"/>
      <c r="CI83" s="100"/>
      <c r="CJ83" s="100"/>
      <c r="CK83" s="100"/>
      <c r="CL83" s="100"/>
      <c r="CM83" s="100"/>
      <c r="CN83" s="100"/>
      <c r="CO83" s="100"/>
      <c r="CP83" s="100"/>
      <c r="CQ83" s="100"/>
      <c r="CR83" s="100"/>
      <c r="CS83" s="100"/>
      <c r="CT83" s="100"/>
      <c r="CU83" s="100"/>
      <c r="CV83" s="100"/>
      <c r="CW83" s="100"/>
      <c r="CX83" s="100"/>
      <c r="CY83" s="100"/>
      <c r="CZ83" s="100"/>
      <c r="DA83" s="100"/>
    </row>
    <row r="84" spans="1:105" ht="14.25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</row>
    <row r="85" spans="1:105" ht="14.25" x14ac:dyDescent="0.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</row>
    <row r="86" spans="1:105" ht="14.25" x14ac:dyDescent="0.2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</row>
    <row r="87" spans="1:105" ht="14.25" x14ac:dyDescent="0.2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</row>
    <row r="88" spans="1:105" ht="14.25" x14ac:dyDescent="0.2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</row>
    <row r="89" spans="1:105" ht="14.25" x14ac:dyDescent="0.2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</row>
    <row r="90" spans="1:105" ht="14.25" x14ac:dyDescent="0.2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</row>
    <row r="91" spans="1:105" ht="14.25" x14ac:dyDescent="0.2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</row>
    <row r="92" spans="1:105" ht="14.25" x14ac:dyDescent="0.2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</row>
    <row r="93" spans="1:105" ht="14.25" x14ac:dyDescent="0.2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</row>
    <row r="94" spans="1:105" ht="14.25" x14ac:dyDescent="0.2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</row>
    <row r="95" spans="1:105" ht="14.25" x14ac:dyDescent="0.2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</row>
    <row r="96" spans="1:105" ht="14.25" x14ac:dyDescent="0.2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</row>
    <row r="97" spans="1:105" ht="14.25" x14ac:dyDescent="0.2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</row>
    <row r="98" spans="1:105" ht="14.25" x14ac:dyDescent="0.2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</row>
  </sheetData>
  <mergeCells count="250">
    <mergeCell ref="A5:F5"/>
    <mergeCell ref="G5:BV5"/>
    <mergeCell ref="BW5:CL5"/>
    <mergeCell ref="CM5:DA5"/>
    <mergeCell ref="A6:F6"/>
    <mergeCell ref="G6:BV6"/>
    <mergeCell ref="BW6:CL6"/>
    <mergeCell ref="CM6:DA6"/>
    <mergeCell ref="A1:AO1"/>
    <mergeCell ref="AP1:DA1"/>
    <mergeCell ref="A2:DA2"/>
    <mergeCell ref="A4:F4"/>
    <mergeCell ref="G4:BV4"/>
    <mergeCell ref="BW4:CL4"/>
    <mergeCell ref="CM4:DA4"/>
    <mergeCell ref="A10:F10"/>
    <mergeCell ref="H10:BV10"/>
    <mergeCell ref="BW10:CL10"/>
    <mergeCell ref="CM10:DA10"/>
    <mergeCell ref="A11:F11"/>
    <mergeCell ref="H11:BV11"/>
    <mergeCell ref="BW11:CL11"/>
    <mergeCell ref="CM11:DA11"/>
    <mergeCell ref="A7:F8"/>
    <mergeCell ref="H7:BV7"/>
    <mergeCell ref="BW7:CL8"/>
    <mergeCell ref="CM7:DA8"/>
    <mergeCell ref="H8:BV8"/>
    <mergeCell ref="A9:F9"/>
    <mergeCell ref="H9:BV9"/>
    <mergeCell ref="BW9:CL9"/>
    <mergeCell ref="CM9:DA9"/>
    <mergeCell ref="A14:F14"/>
    <mergeCell ref="H14:BV14"/>
    <mergeCell ref="BW14:CL14"/>
    <mergeCell ref="CM14:DA14"/>
    <mergeCell ref="A15:F15"/>
    <mergeCell ref="G15:BV15"/>
    <mergeCell ref="BW15:CL15"/>
    <mergeCell ref="CM15:DA15"/>
    <mergeCell ref="A12:F13"/>
    <mergeCell ref="G12:BV12"/>
    <mergeCell ref="BW12:CL12"/>
    <mergeCell ref="CM12:DA13"/>
    <mergeCell ref="H13:BV13"/>
    <mergeCell ref="BW13:CL13"/>
    <mergeCell ref="A18:F18"/>
    <mergeCell ref="H18:BV18"/>
    <mergeCell ref="BW18:CL18"/>
    <mergeCell ref="CM18:DA18"/>
    <mergeCell ref="A19:F19"/>
    <mergeCell ref="G19:BV19"/>
    <mergeCell ref="BW19:CL19"/>
    <mergeCell ref="CM19:DA19"/>
    <mergeCell ref="A16:F16"/>
    <mergeCell ref="G16:BV16"/>
    <mergeCell ref="BW16:CL16"/>
    <mergeCell ref="CM16:DA16"/>
    <mergeCell ref="A17:F17"/>
    <mergeCell ref="G17:BV17"/>
    <mergeCell ref="BW17:CL17"/>
    <mergeCell ref="CM17:DA17"/>
    <mergeCell ref="A25:F25"/>
    <mergeCell ref="G25:BV25"/>
    <mergeCell ref="BW25:CL25"/>
    <mergeCell ref="CM25:DA25"/>
    <mergeCell ref="A26:F26"/>
    <mergeCell ref="G26:BV26"/>
    <mergeCell ref="BW26:CL26"/>
    <mergeCell ref="CM26:DA26"/>
    <mergeCell ref="A21:AO21"/>
    <mergeCell ref="AP21:DA21"/>
    <mergeCell ref="A22:DA22"/>
    <mergeCell ref="A24:F24"/>
    <mergeCell ref="G24:BV24"/>
    <mergeCell ref="BW24:CL24"/>
    <mergeCell ref="CM24:DA24"/>
    <mergeCell ref="A30:F30"/>
    <mergeCell ref="H30:BV30"/>
    <mergeCell ref="BW30:CL30"/>
    <mergeCell ref="CM30:DA30"/>
    <mergeCell ref="A31:F31"/>
    <mergeCell ref="H31:BV31"/>
    <mergeCell ref="BW31:CL31"/>
    <mergeCell ref="CM31:DA31"/>
    <mergeCell ref="A27:F28"/>
    <mergeCell ref="H27:BV27"/>
    <mergeCell ref="BW27:CL28"/>
    <mergeCell ref="CM27:DA28"/>
    <mergeCell ref="H28:BV28"/>
    <mergeCell ref="A29:F29"/>
    <mergeCell ref="H29:BV29"/>
    <mergeCell ref="BW29:CL29"/>
    <mergeCell ref="CM29:DA29"/>
    <mergeCell ref="A34:F34"/>
    <mergeCell ref="H34:BV34"/>
    <mergeCell ref="BW34:CL34"/>
    <mergeCell ref="CM34:DA34"/>
    <mergeCell ref="A35:F35"/>
    <mergeCell ref="G35:BV35"/>
    <mergeCell ref="BW35:CL35"/>
    <mergeCell ref="CM35:DA35"/>
    <mergeCell ref="A32:F33"/>
    <mergeCell ref="G32:BV32"/>
    <mergeCell ref="BW32:CL32"/>
    <mergeCell ref="CM32:DA33"/>
    <mergeCell ref="H33:BV33"/>
    <mergeCell ref="BW33:CL33"/>
    <mergeCell ref="A38:F38"/>
    <mergeCell ref="H38:BV38"/>
    <mergeCell ref="BW38:CL38"/>
    <mergeCell ref="CM38:DA38"/>
    <mergeCell ref="A39:F39"/>
    <mergeCell ref="G39:BV39"/>
    <mergeCell ref="BW39:CL39"/>
    <mergeCell ref="CM39:DA39"/>
    <mergeCell ref="A36:F36"/>
    <mergeCell ref="G36:BV36"/>
    <mergeCell ref="BW36:CL36"/>
    <mergeCell ref="CM36:DA36"/>
    <mergeCell ref="A37:F37"/>
    <mergeCell ref="G37:BV37"/>
    <mergeCell ref="BW37:CL37"/>
    <mergeCell ref="CM37:DA37"/>
    <mergeCell ref="A45:F45"/>
    <mergeCell ref="G45:BV45"/>
    <mergeCell ref="BW45:CL45"/>
    <mergeCell ref="CM45:DA45"/>
    <mergeCell ref="A46:F46"/>
    <mergeCell ref="G46:BV46"/>
    <mergeCell ref="BW46:CL46"/>
    <mergeCell ref="CM46:DA46"/>
    <mergeCell ref="A41:AO41"/>
    <mergeCell ref="AP41:DA41"/>
    <mergeCell ref="A42:DA42"/>
    <mergeCell ref="A44:F44"/>
    <mergeCell ref="G44:BV44"/>
    <mergeCell ref="BW44:CL44"/>
    <mergeCell ref="CM44:DA44"/>
    <mergeCell ref="A50:F50"/>
    <mergeCell ref="H50:BV50"/>
    <mergeCell ref="BW50:CL50"/>
    <mergeCell ref="CM50:DA50"/>
    <mergeCell ref="A51:F51"/>
    <mergeCell ref="H51:BV51"/>
    <mergeCell ref="BW51:CL51"/>
    <mergeCell ref="CM51:DA51"/>
    <mergeCell ref="A47:F48"/>
    <mergeCell ref="H47:BV47"/>
    <mergeCell ref="BW47:CL48"/>
    <mergeCell ref="CM47:DA48"/>
    <mergeCell ref="H48:BV48"/>
    <mergeCell ref="A49:F49"/>
    <mergeCell ref="H49:BV49"/>
    <mergeCell ref="BW49:CL49"/>
    <mergeCell ref="CM49:DA49"/>
    <mergeCell ref="A54:F54"/>
    <mergeCell ref="H54:BV54"/>
    <mergeCell ref="BW54:CL54"/>
    <mergeCell ref="CM54:DA54"/>
    <mergeCell ref="A55:F55"/>
    <mergeCell ref="G55:BV55"/>
    <mergeCell ref="BW55:CL55"/>
    <mergeCell ref="CM55:DA55"/>
    <mergeCell ref="A52:F53"/>
    <mergeCell ref="G52:BV52"/>
    <mergeCell ref="BW52:CL52"/>
    <mergeCell ref="CM52:DA53"/>
    <mergeCell ref="H53:BV53"/>
    <mergeCell ref="BW53:CL53"/>
    <mergeCell ref="A58:F58"/>
    <mergeCell ref="H58:BV58"/>
    <mergeCell ref="BW58:CL58"/>
    <mergeCell ref="CM58:DA58"/>
    <mergeCell ref="A59:F59"/>
    <mergeCell ref="G59:BV59"/>
    <mergeCell ref="BW59:CL59"/>
    <mergeCell ref="CM59:DA59"/>
    <mergeCell ref="A56:F56"/>
    <mergeCell ref="G56:BV56"/>
    <mergeCell ref="BW56:CL56"/>
    <mergeCell ref="CM56:DA56"/>
    <mergeCell ref="A57:F57"/>
    <mergeCell ref="G57:BV57"/>
    <mergeCell ref="BW57:CL57"/>
    <mergeCell ref="CM57:DA57"/>
    <mergeCell ref="A67:F67"/>
    <mergeCell ref="G67:BV67"/>
    <mergeCell ref="BW67:CL67"/>
    <mergeCell ref="CM67:DA67"/>
    <mergeCell ref="A68:F68"/>
    <mergeCell ref="G68:BV68"/>
    <mergeCell ref="BW68:CL68"/>
    <mergeCell ref="CM68:DA68"/>
    <mergeCell ref="A61:DA61"/>
    <mergeCell ref="A63:AO63"/>
    <mergeCell ref="AP63:DA63"/>
    <mergeCell ref="A64:DA64"/>
    <mergeCell ref="A66:F66"/>
    <mergeCell ref="G66:BV66"/>
    <mergeCell ref="BW66:CL66"/>
    <mergeCell ref="CM66:DA66"/>
    <mergeCell ref="A69:F70"/>
    <mergeCell ref="H69:BV69"/>
    <mergeCell ref="BW69:CL70"/>
    <mergeCell ref="CM69:DA70"/>
    <mergeCell ref="H70:BV70"/>
    <mergeCell ref="A71:F71"/>
    <mergeCell ref="H71:BV71"/>
    <mergeCell ref="BW71:CL71"/>
    <mergeCell ref="CM71:DA71"/>
    <mergeCell ref="A74:F75"/>
    <mergeCell ref="G74:BV74"/>
    <mergeCell ref="BW74:CL74"/>
    <mergeCell ref="CM74:DA75"/>
    <mergeCell ref="H75:BV75"/>
    <mergeCell ref="BW75:CL75"/>
    <mergeCell ref="A72:F72"/>
    <mergeCell ref="H72:BV72"/>
    <mergeCell ref="BW72:CL72"/>
    <mergeCell ref="CM72:DA72"/>
    <mergeCell ref="A73:F73"/>
    <mergeCell ref="H73:BV73"/>
    <mergeCell ref="BW73:CL73"/>
    <mergeCell ref="CM73:DA73"/>
    <mergeCell ref="A78:F78"/>
    <mergeCell ref="G78:BV78"/>
    <mergeCell ref="BW78:CL78"/>
    <mergeCell ref="CM78:DA78"/>
    <mergeCell ref="A79:F79"/>
    <mergeCell ref="G79:BV79"/>
    <mergeCell ref="BW79:CL79"/>
    <mergeCell ref="CM79:DA79"/>
    <mergeCell ref="A76:F76"/>
    <mergeCell ref="H76:BV76"/>
    <mergeCell ref="BW76:CL76"/>
    <mergeCell ref="CM76:DA76"/>
    <mergeCell ref="A77:F77"/>
    <mergeCell ref="G77:BV77"/>
    <mergeCell ref="BW77:CL77"/>
    <mergeCell ref="CM77:DA77"/>
    <mergeCell ref="A83:DA83"/>
    <mergeCell ref="A80:F80"/>
    <mergeCell ref="H80:BV80"/>
    <mergeCell ref="BW80:CL80"/>
    <mergeCell ref="CM80:DA80"/>
    <mergeCell ref="A81:F81"/>
    <mergeCell ref="G81:BV81"/>
    <mergeCell ref="BW81:CL81"/>
    <mergeCell ref="CM81:DA81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  <rowBreaks count="2" manualBreakCount="2">
    <brk id="19" max="16383" man="1"/>
    <brk id="3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19"/>
  <sheetViews>
    <sheetView topLeftCell="A4" zoomScaleNormal="100" workbookViewId="0">
      <selection activeCell="G8" sqref="G8"/>
    </sheetView>
  </sheetViews>
  <sheetFormatPr defaultRowHeight="12.75" x14ac:dyDescent="0.2"/>
  <cols>
    <col min="1" max="1" width="9.140625" customWidth="1"/>
    <col min="2" max="2" width="0.85546875" customWidth="1"/>
    <col min="3" max="5" width="9.140625" hidden="1" customWidth="1"/>
    <col min="6" max="6" width="3.7109375" customWidth="1"/>
    <col min="8" max="8" width="7.5703125" customWidth="1"/>
    <col min="9" max="24" width="9.140625" hidden="1" customWidth="1"/>
    <col min="26" max="26" width="2.140625" customWidth="1"/>
    <col min="27" max="40" width="9.140625" hidden="1" customWidth="1"/>
    <col min="43" max="43" width="4.28515625" customWidth="1"/>
    <col min="44" max="57" width="9.140625" hidden="1" customWidth="1"/>
    <col min="58" max="58" width="9.140625" customWidth="1"/>
    <col min="59" max="59" width="0.140625" customWidth="1"/>
    <col min="60" max="75" width="9.140625" hidden="1" customWidth="1"/>
    <col min="76" max="76" width="6.85546875" customWidth="1"/>
    <col min="77" max="77" width="2.140625" customWidth="1"/>
    <col min="78" max="94" width="9.140625" hidden="1" customWidth="1"/>
    <col min="95" max="95" width="3.7109375" customWidth="1"/>
    <col min="96" max="96" width="6.140625" customWidth="1"/>
    <col min="97" max="97" width="0.85546875" customWidth="1"/>
    <col min="98" max="112" width="9.140625" hidden="1" customWidth="1"/>
    <col min="113" max="113" width="5.28515625" customWidth="1"/>
    <col min="114" max="114" width="4" customWidth="1"/>
    <col min="115" max="115" width="3" customWidth="1"/>
    <col min="116" max="128" width="9.140625" hidden="1" customWidth="1"/>
    <col min="129" max="129" width="10.85546875" customWidth="1"/>
    <col min="130" max="144" width="9.140625" hidden="1" customWidth="1"/>
    <col min="145" max="145" width="8.7109375" customWidth="1"/>
    <col min="146" max="146" width="9.140625" hidden="1" customWidth="1"/>
    <col min="147" max="147" width="9.42578125" customWidth="1"/>
    <col min="148" max="160" width="9.140625" hidden="1" customWidth="1"/>
    <col min="161" max="161" width="2.5703125" customWidth="1"/>
  </cols>
  <sheetData>
    <row r="1" spans="1:161" ht="27" customHeight="1" x14ac:dyDescent="0.25">
      <c r="A1" s="137" t="s">
        <v>81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137"/>
      <c r="BF1" s="137"/>
      <c r="BG1" s="137"/>
      <c r="BH1" s="137"/>
      <c r="BI1" s="137"/>
      <c r="BJ1" s="137"/>
      <c r="BK1" s="137"/>
      <c r="BL1" s="137"/>
      <c r="BM1" s="137"/>
      <c r="BN1" s="137"/>
      <c r="BO1" s="137"/>
      <c r="BP1" s="137"/>
      <c r="BQ1" s="137"/>
      <c r="BR1" s="137"/>
      <c r="BS1" s="137"/>
      <c r="BT1" s="137"/>
      <c r="BU1" s="137"/>
      <c r="BV1" s="137"/>
      <c r="BW1" s="137"/>
      <c r="BX1" s="137"/>
      <c r="BY1" s="137"/>
      <c r="BZ1" s="137"/>
      <c r="CA1" s="137"/>
      <c r="CB1" s="137"/>
      <c r="CC1" s="137"/>
      <c r="CD1" s="137"/>
      <c r="CE1" s="137"/>
      <c r="CF1" s="137"/>
      <c r="CG1" s="137"/>
      <c r="CH1" s="137"/>
      <c r="CI1" s="137"/>
      <c r="CJ1" s="137"/>
      <c r="CK1" s="137"/>
      <c r="CL1" s="137"/>
      <c r="CM1" s="137"/>
      <c r="CN1" s="137"/>
      <c r="CO1" s="137"/>
      <c r="CP1" s="137"/>
      <c r="CQ1" s="137"/>
      <c r="CR1" s="137"/>
      <c r="CS1" s="137"/>
      <c r="CT1" s="137"/>
      <c r="CU1" s="137"/>
      <c r="CV1" s="137"/>
      <c r="CW1" s="137"/>
      <c r="CX1" s="137"/>
      <c r="CY1" s="137"/>
      <c r="CZ1" s="137"/>
      <c r="DA1" s="137"/>
      <c r="DB1" s="137"/>
      <c r="DC1" s="137"/>
      <c r="DD1" s="137"/>
      <c r="DE1" s="137"/>
      <c r="DF1" s="137"/>
      <c r="DG1" s="137"/>
      <c r="DH1" s="137"/>
      <c r="DI1" s="137"/>
      <c r="DJ1" s="137"/>
      <c r="DK1" s="137"/>
      <c r="DL1" s="137"/>
      <c r="DM1" s="137"/>
      <c r="DN1" s="137"/>
      <c r="DO1" s="137"/>
      <c r="DP1" s="137"/>
      <c r="DQ1" s="137"/>
      <c r="DR1" s="137"/>
      <c r="DS1" s="137"/>
      <c r="DT1" s="137"/>
      <c r="DU1" s="137"/>
      <c r="DV1" s="137"/>
      <c r="DW1" s="137"/>
      <c r="DX1" s="137"/>
      <c r="DY1" s="137"/>
      <c r="DZ1" s="137"/>
      <c r="EA1" s="137"/>
      <c r="EB1" s="137"/>
      <c r="EC1" s="137"/>
      <c r="ED1" s="137"/>
      <c r="EE1" s="137"/>
      <c r="EF1" s="137"/>
      <c r="EG1" s="137"/>
      <c r="EH1" s="137"/>
      <c r="EI1" s="137"/>
      <c r="EJ1" s="137"/>
      <c r="EK1" s="137"/>
      <c r="EL1" s="137"/>
      <c r="EM1" s="137"/>
      <c r="EN1" s="137"/>
      <c r="EO1" s="137"/>
      <c r="EP1" s="137"/>
      <c r="EQ1" s="137"/>
      <c r="ER1" s="137"/>
      <c r="ES1" s="137"/>
      <c r="ET1" s="137"/>
      <c r="EU1" s="137"/>
      <c r="EV1" s="137"/>
      <c r="EW1" s="137"/>
      <c r="EX1" s="137"/>
      <c r="EY1" s="137"/>
      <c r="EZ1" s="137"/>
      <c r="FA1" s="137"/>
      <c r="FB1" s="137"/>
      <c r="FC1" s="137"/>
      <c r="FD1" s="137"/>
      <c r="FE1" s="137"/>
    </row>
    <row r="2" spans="1:161" ht="53.25" customHeight="1" x14ac:dyDescent="0.2">
      <c r="A2" s="202" t="s">
        <v>94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Q2" s="203"/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F2" s="203"/>
      <c r="BG2" s="203"/>
      <c r="BH2" s="203"/>
      <c r="BI2" s="203"/>
      <c r="BJ2" s="203"/>
      <c r="BK2" s="203"/>
      <c r="BL2" s="203"/>
      <c r="BM2" s="203"/>
      <c r="BN2" s="203"/>
      <c r="BO2" s="203"/>
      <c r="BP2" s="203"/>
      <c r="BQ2" s="203"/>
      <c r="BR2" s="203"/>
      <c r="BS2" s="203"/>
      <c r="BT2" s="203"/>
      <c r="BU2" s="203"/>
      <c r="BV2" s="203"/>
      <c r="BW2" s="203"/>
      <c r="BX2" s="203"/>
      <c r="BY2" s="203"/>
      <c r="BZ2" s="203"/>
      <c r="CA2" s="203"/>
      <c r="CB2" s="203"/>
      <c r="CC2" s="203"/>
      <c r="CD2" s="203"/>
      <c r="CE2" s="203"/>
      <c r="CF2" s="203"/>
      <c r="CG2" s="203"/>
      <c r="CH2" s="203"/>
      <c r="CI2" s="203"/>
      <c r="CJ2" s="203"/>
      <c r="CK2" s="203"/>
      <c r="CL2" s="203"/>
      <c r="CM2" s="203"/>
      <c r="CN2" s="203"/>
      <c r="CO2" s="203"/>
      <c r="CP2" s="203"/>
      <c r="CQ2" s="203"/>
      <c r="CR2" s="203"/>
      <c r="CS2" s="203"/>
      <c r="CT2" s="203"/>
      <c r="CU2" s="203"/>
      <c r="CV2" s="203"/>
      <c r="CW2" s="203"/>
      <c r="CX2" s="203"/>
      <c r="CY2" s="203"/>
      <c r="CZ2" s="203"/>
      <c r="DA2" s="203"/>
      <c r="DB2" s="203"/>
      <c r="DC2" s="203"/>
      <c r="DD2" s="203"/>
      <c r="DE2" s="203"/>
      <c r="DF2" s="203"/>
      <c r="DG2" s="203"/>
      <c r="DH2" s="203"/>
      <c r="DI2" s="203"/>
      <c r="DJ2" s="203"/>
      <c r="DK2" s="203"/>
      <c r="DL2" s="203"/>
      <c r="DM2" s="203"/>
      <c r="DN2" s="203"/>
      <c r="DO2" s="203"/>
      <c r="DP2" s="203"/>
      <c r="DQ2" s="203"/>
      <c r="DR2" s="203"/>
      <c r="DS2" s="203"/>
      <c r="DT2" s="203"/>
      <c r="DU2" s="203"/>
      <c r="DV2" s="203"/>
      <c r="DW2" s="203"/>
      <c r="DX2" s="203"/>
      <c r="DY2" s="203"/>
      <c r="DZ2" s="203"/>
      <c r="EA2" s="203"/>
      <c r="EB2" s="203"/>
      <c r="EC2" s="203"/>
      <c r="ED2" s="203"/>
      <c r="EE2" s="203"/>
      <c r="EF2" s="203"/>
      <c r="EG2" s="203"/>
      <c r="EH2" s="203"/>
      <c r="EI2" s="203"/>
      <c r="EJ2" s="203"/>
      <c r="EK2" s="203"/>
      <c r="EL2" s="203"/>
      <c r="EM2" s="203"/>
      <c r="EN2" s="203"/>
      <c r="EO2" s="203"/>
      <c r="EP2" s="203"/>
      <c r="EQ2" s="203"/>
      <c r="ER2" s="203"/>
      <c r="ES2" s="203"/>
      <c r="ET2" s="203"/>
      <c r="EU2" s="203"/>
      <c r="EV2" s="203"/>
      <c r="EW2" s="203"/>
      <c r="EX2" s="203"/>
      <c r="EY2" s="203"/>
      <c r="EZ2" s="203"/>
      <c r="FA2" s="203"/>
      <c r="FB2" s="203"/>
      <c r="FC2" s="203"/>
      <c r="FD2" s="203"/>
      <c r="FE2" s="203"/>
    </row>
    <row r="3" spans="1:161" ht="15" x14ac:dyDescent="0.25">
      <c r="A3" s="192" t="s">
        <v>82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  <c r="AE3" s="192"/>
      <c r="AF3" s="192"/>
      <c r="AG3" s="192"/>
      <c r="AH3" s="192"/>
      <c r="AI3" s="192"/>
      <c r="AJ3" s="192"/>
      <c r="AK3" s="192"/>
      <c r="AL3" s="192"/>
      <c r="AM3" s="192"/>
      <c r="AN3" s="192"/>
      <c r="AO3" s="192"/>
      <c r="AP3" s="192"/>
      <c r="AQ3" s="192"/>
      <c r="AR3" s="192"/>
      <c r="AS3" s="192"/>
      <c r="AT3" s="192"/>
      <c r="AU3" s="192"/>
      <c r="AV3" s="192"/>
      <c r="AW3" s="192"/>
      <c r="AX3" s="192"/>
      <c r="AY3" s="192"/>
      <c r="AZ3" s="192"/>
      <c r="BA3" s="192"/>
      <c r="BB3" s="192"/>
      <c r="BC3" s="192"/>
      <c r="BD3" s="192"/>
      <c r="BE3" s="192"/>
      <c r="BF3" s="192"/>
      <c r="BG3" s="192"/>
      <c r="BH3" s="192"/>
      <c r="BI3" s="192"/>
      <c r="BJ3" s="192"/>
      <c r="BK3" s="192"/>
      <c r="BL3" s="192"/>
      <c r="BM3" s="192"/>
      <c r="BN3" s="192"/>
      <c r="BO3" s="192"/>
      <c r="BP3" s="192"/>
      <c r="BQ3" s="192"/>
      <c r="BR3" s="192"/>
      <c r="BS3" s="192"/>
      <c r="BT3" s="192"/>
      <c r="BU3" s="192"/>
      <c r="BV3" s="192"/>
      <c r="BW3" s="192"/>
      <c r="BX3" s="192"/>
      <c r="BY3" s="192"/>
      <c r="BZ3" s="192"/>
      <c r="CA3" s="192"/>
      <c r="CB3" s="192"/>
      <c r="CC3" s="192"/>
      <c r="CD3" s="192"/>
      <c r="CE3" s="192"/>
      <c r="CF3" s="192"/>
      <c r="CG3" s="192"/>
      <c r="CH3" s="192"/>
      <c r="CI3" s="192"/>
      <c r="CJ3" s="192"/>
      <c r="CK3" s="192"/>
      <c r="CL3" s="192"/>
      <c r="CM3" s="192"/>
      <c r="CN3" s="192"/>
      <c r="CO3" s="192"/>
      <c r="CP3" s="192"/>
      <c r="CQ3" s="192"/>
      <c r="CR3" s="192"/>
      <c r="CS3" s="192"/>
      <c r="CT3" s="192"/>
      <c r="CU3" s="192"/>
      <c r="CV3" s="192"/>
      <c r="CW3" s="192"/>
      <c r="CX3" s="192"/>
      <c r="CY3" s="192"/>
      <c r="CZ3" s="192"/>
      <c r="DA3" s="192"/>
      <c r="DB3" s="192"/>
      <c r="DC3" s="192"/>
      <c r="DD3" s="192"/>
      <c r="DE3" s="192"/>
      <c r="DF3" s="192"/>
      <c r="DG3" s="192"/>
      <c r="DH3" s="192"/>
      <c r="DI3" s="192"/>
      <c r="DJ3" s="192"/>
      <c r="DK3" s="192"/>
      <c r="DL3" s="192"/>
      <c r="DM3" s="192"/>
      <c r="DN3" s="192"/>
      <c r="DO3" s="192"/>
      <c r="DP3" s="192"/>
      <c r="DQ3" s="192"/>
      <c r="DR3" s="192"/>
      <c r="DS3" s="192"/>
      <c r="DT3" s="192"/>
      <c r="DU3" s="192"/>
      <c r="DV3" s="192"/>
      <c r="DW3" s="192"/>
      <c r="DX3" s="192"/>
      <c r="DY3" s="192"/>
      <c r="DZ3" s="192"/>
      <c r="EA3" s="192"/>
      <c r="EB3" s="192"/>
      <c r="EC3" s="192"/>
      <c r="ED3" s="192"/>
      <c r="EE3" s="192"/>
      <c r="EF3" s="192"/>
      <c r="EG3" s="192"/>
      <c r="EH3" s="192"/>
      <c r="EI3" s="192"/>
      <c r="EJ3" s="192"/>
      <c r="EK3" s="192"/>
      <c r="EL3" s="192"/>
      <c r="EM3" s="192"/>
      <c r="EN3" s="192"/>
      <c r="EO3" s="192"/>
      <c r="EP3" s="192"/>
      <c r="EQ3" s="192"/>
      <c r="ER3" s="192"/>
      <c r="ES3" s="192"/>
      <c r="ET3" s="192"/>
      <c r="EU3" s="192"/>
      <c r="EV3" s="192"/>
      <c r="EW3" s="192"/>
      <c r="EX3" s="192"/>
      <c r="EY3" s="192"/>
      <c r="EZ3" s="192"/>
      <c r="FA3" s="192"/>
      <c r="FB3" s="192"/>
      <c r="FC3" s="192"/>
      <c r="FD3" s="192"/>
      <c r="FE3" s="192"/>
    </row>
    <row r="4" spans="1:161" ht="14.25" x14ac:dyDescent="0.2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  <c r="DD4" s="43"/>
      <c r="DE4" s="43"/>
      <c r="DF4" s="43"/>
      <c r="DG4" s="43"/>
      <c r="DH4" s="43"/>
      <c r="DI4" s="43"/>
      <c r="DJ4" s="43"/>
      <c r="DK4" s="43"/>
      <c r="DL4" s="43"/>
      <c r="DM4" s="43"/>
      <c r="DN4" s="43"/>
      <c r="DO4" s="43"/>
      <c r="DP4" s="43"/>
      <c r="DQ4" s="43"/>
      <c r="DR4" s="43"/>
      <c r="DS4" s="43"/>
      <c r="DT4" s="43"/>
      <c r="DU4" s="43"/>
      <c r="DV4" s="43"/>
      <c r="DW4" s="43"/>
      <c r="DX4" s="43"/>
      <c r="DY4" s="43"/>
      <c r="DZ4" s="43"/>
      <c r="EA4" s="43"/>
      <c r="EB4" s="43"/>
      <c r="EC4" s="43"/>
      <c r="ED4" s="43"/>
      <c r="EE4" s="43"/>
      <c r="EF4" s="43"/>
      <c r="EG4" s="43"/>
      <c r="EH4" s="43"/>
      <c r="EI4" s="43"/>
      <c r="EJ4" s="43"/>
      <c r="EK4" s="43"/>
      <c r="EL4" s="43"/>
      <c r="EM4" s="43"/>
      <c r="EN4" s="43"/>
      <c r="EO4" s="43"/>
      <c r="EP4" s="43"/>
      <c r="EQ4" s="43"/>
      <c r="ER4" s="43"/>
      <c r="ES4" s="43"/>
      <c r="ET4" s="43"/>
      <c r="EU4" s="43"/>
      <c r="EV4" s="43"/>
      <c r="EW4" s="43"/>
      <c r="EX4" s="43"/>
      <c r="EY4" s="43"/>
      <c r="EZ4" s="43"/>
      <c r="FA4" s="43"/>
      <c r="FB4" s="43"/>
      <c r="FC4" s="43"/>
      <c r="FD4" s="43"/>
      <c r="FE4" s="43"/>
    </row>
    <row r="5" spans="1:161" ht="15" x14ac:dyDescent="0.25">
      <c r="A5" s="54" t="s">
        <v>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204" t="s">
        <v>83</v>
      </c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204"/>
      <c r="AS5" s="204"/>
      <c r="AT5" s="204"/>
      <c r="AU5" s="204"/>
      <c r="AV5" s="204"/>
      <c r="AW5" s="204"/>
      <c r="AX5" s="204"/>
      <c r="AY5" s="204"/>
      <c r="AZ5" s="204"/>
      <c r="BA5" s="204"/>
      <c r="BB5" s="204"/>
      <c r="BC5" s="204"/>
      <c r="BD5" s="204"/>
      <c r="BE5" s="204"/>
      <c r="BF5" s="204"/>
      <c r="BG5" s="204"/>
      <c r="BH5" s="204"/>
      <c r="BI5" s="204"/>
      <c r="BJ5" s="204"/>
      <c r="BK5" s="204"/>
      <c r="BL5" s="204"/>
      <c r="BM5" s="204"/>
      <c r="BN5" s="204"/>
      <c r="BO5" s="204"/>
      <c r="BP5" s="204"/>
      <c r="BQ5" s="204"/>
      <c r="BR5" s="204"/>
      <c r="BS5" s="204"/>
      <c r="BT5" s="204"/>
      <c r="BU5" s="204"/>
      <c r="BV5" s="204"/>
      <c r="BW5" s="204"/>
      <c r="BX5" s="204"/>
      <c r="BY5" s="204"/>
      <c r="BZ5" s="204"/>
      <c r="CA5" s="204"/>
      <c r="CB5" s="204"/>
      <c r="CC5" s="204"/>
      <c r="CD5" s="204"/>
      <c r="CE5" s="204"/>
      <c r="CF5" s="204"/>
      <c r="CG5" s="204"/>
      <c r="CH5" s="204"/>
      <c r="CI5" s="204"/>
      <c r="CJ5" s="204"/>
      <c r="CK5" s="204"/>
      <c r="CL5" s="204"/>
      <c r="CM5" s="204"/>
      <c r="CN5" s="204"/>
      <c r="CO5" s="204"/>
      <c r="CP5" s="204"/>
      <c r="CQ5" s="204"/>
      <c r="CR5" s="204"/>
      <c r="CS5" s="204"/>
      <c r="CT5" s="204"/>
      <c r="CU5" s="204"/>
      <c r="CV5" s="204"/>
      <c r="CW5" s="204"/>
      <c r="CX5" s="204"/>
      <c r="CY5" s="204"/>
      <c r="CZ5" s="204"/>
      <c r="DA5" s="204"/>
      <c r="DB5" s="204"/>
      <c r="DC5" s="204"/>
      <c r="DD5" s="204"/>
      <c r="DE5" s="204"/>
      <c r="DF5" s="204"/>
      <c r="DG5" s="204"/>
      <c r="DH5" s="204"/>
      <c r="DI5" s="204"/>
      <c r="DJ5" s="204"/>
      <c r="DK5" s="204"/>
      <c r="DL5" s="204"/>
      <c r="DM5" s="204"/>
      <c r="DN5" s="204"/>
      <c r="DO5" s="204"/>
      <c r="DP5" s="204"/>
      <c r="DQ5" s="204"/>
      <c r="DR5" s="204"/>
      <c r="DS5" s="204"/>
      <c r="DT5" s="204"/>
      <c r="DU5" s="204"/>
      <c r="DV5" s="204"/>
      <c r="DW5" s="204"/>
      <c r="DX5" s="204"/>
      <c r="DY5" s="204"/>
      <c r="DZ5" s="204"/>
      <c r="EA5" s="204"/>
      <c r="EB5" s="204"/>
      <c r="EC5" s="204"/>
      <c r="ED5" s="204"/>
      <c r="EE5" s="204"/>
      <c r="EF5" s="204"/>
      <c r="EG5" s="204"/>
      <c r="EH5" s="204"/>
      <c r="EI5" s="204"/>
      <c r="EJ5" s="204"/>
      <c r="EK5" s="204"/>
      <c r="EL5" s="204"/>
      <c r="EM5" s="204"/>
      <c r="EN5" s="204"/>
      <c r="EO5" s="204"/>
      <c r="EP5" s="204"/>
      <c r="EQ5" s="204"/>
      <c r="ER5" s="204"/>
      <c r="ES5" s="204"/>
      <c r="ET5" s="204"/>
      <c r="EU5" s="204"/>
      <c r="EV5" s="204"/>
      <c r="EW5" s="204"/>
      <c r="EX5" s="204"/>
      <c r="EY5" s="204"/>
      <c r="EZ5" s="204"/>
      <c r="FA5" s="204"/>
      <c r="FB5" s="204"/>
      <c r="FC5" s="204"/>
      <c r="FD5" s="204"/>
      <c r="FE5" s="204"/>
    </row>
    <row r="6" spans="1:161" ht="15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56"/>
      <c r="DF6" s="56"/>
      <c r="DG6" s="56"/>
      <c r="DH6" s="56"/>
      <c r="DI6" s="56"/>
      <c r="DJ6" s="56"/>
      <c r="DK6" s="56"/>
      <c r="DL6" s="56"/>
      <c r="DM6" s="56"/>
      <c r="DN6" s="56"/>
      <c r="DO6" s="56"/>
      <c r="DP6" s="56"/>
      <c r="DQ6" s="56"/>
      <c r="DR6" s="56"/>
      <c r="DS6" s="56"/>
      <c r="DT6" s="56"/>
      <c r="DU6" s="56"/>
      <c r="DV6" s="56"/>
      <c r="DW6" s="56"/>
      <c r="DX6" s="56"/>
      <c r="DY6" s="56"/>
      <c r="DZ6" s="56"/>
      <c r="EA6" s="56"/>
      <c r="EB6" s="56"/>
      <c r="EC6" s="56"/>
      <c r="ED6" s="56"/>
      <c r="EE6" s="56"/>
      <c r="EF6" s="56"/>
      <c r="EG6" s="56"/>
      <c r="EH6" s="56"/>
      <c r="EI6" s="56"/>
      <c r="EJ6" s="56"/>
      <c r="EK6" s="56"/>
      <c r="EL6" s="56"/>
      <c r="EM6" s="56"/>
      <c r="EN6" s="56"/>
      <c r="EO6" s="56"/>
      <c r="EP6" s="56"/>
      <c r="EQ6" s="56"/>
      <c r="ER6" s="56"/>
      <c r="ES6" s="56"/>
      <c r="ET6" s="56"/>
      <c r="EU6" s="56"/>
      <c r="EV6" s="56"/>
      <c r="EW6" s="56"/>
      <c r="EX6" s="56"/>
      <c r="EY6" s="56"/>
      <c r="EZ6" s="56"/>
      <c r="FA6" s="56"/>
      <c r="FB6" s="56"/>
      <c r="FC6" s="56"/>
      <c r="FD6" s="56"/>
      <c r="FE6" s="56"/>
    </row>
    <row r="7" spans="1:161" ht="15" x14ac:dyDescent="0.25">
      <c r="A7" s="205" t="s">
        <v>47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5"/>
      <c r="AK7" s="205"/>
      <c r="AL7" s="205"/>
      <c r="AM7" s="205"/>
      <c r="AN7" s="205"/>
      <c r="AO7" s="205"/>
      <c r="AP7" s="206" t="s">
        <v>74</v>
      </c>
      <c r="AQ7" s="206"/>
      <c r="AR7" s="206"/>
      <c r="AS7" s="206"/>
      <c r="AT7" s="206"/>
      <c r="AU7" s="206"/>
      <c r="AV7" s="206"/>
      <c r="AW7" s="206"/>
      <c r="AX7" s="206"/>
      <c r="AY7" s="206"/>
      <c r="AZ7" s="206"/>
      <c r="BA7" s="206"/>
      <c r="BB7" s="206"/>
      <c r="BC7" s="206"/>
      <c r="BD7" s="206"/>
      <c r="BE7" s="206"/>
      <c r="BF7" s="206"/>
      <c r="BG7" s="206"/>
      <c r="BH7" s="206"/>
      <c r="BI7" s="206"/>
      <c r="BJ7" s="206"/>
      <c r="BK7" s="206"/>
      <c r="BL7" s="206"/>
      <c r="BM7" s="206"/>
      <c r="BN7" s="206"/>
      <c r="BO7" s="206"/>
      <c r="BP7" s="206"/>
      <c r="BQ7" s="206"/>
      <c r="BR7" s="206"/>
      <c r="BS7" s="206"/>
      <c r="BT7" s="206"/>
      <c r="BU7" s="206"/>
      <c r="BV7" s="206"/>
      <c r="BW7" s="206"/>
      <c r="BX7" s="206"/>
      <c r="BY7" s="206"/>
      <c r="BZ7" s="206"/>
      <c r="CA7" s="206"/>
      <c r="CB7" s="206"/>
      <c r="CC7" s="206"/>
      <c r="CD7" s="206"/>
      <c r="CE7" s="206"/>
      <c r="CF7" s="206"/>
      <c r="CG7" s="206"/>
      <c r="CH7" s="206"/>
      <c r="CI7" s="206"/>
      <c r="CJ7" s="206"/>
      <c r="CK7" s="206"/>
      <c r="CL7" s="206"/>
      <c r="CM7" s="206"/>
      <c r="CN7" s="206"/>
      <c r="CO7" s="206"/>
      <c r="CP7" s="206"/>
      <c r="CQ7" s="206"/>
      <c r="CR7" s="206"/>
      <c r="CS7" s="206"/>
      <c r="CT7" s="206"/>
      <c r="CU7" s="206"/>
      <c r="CV7" s="206"/>
      <c r="CW7" s="206"/>
      <c r="CX7" s="206"/>
      <c r="CY7" s="206"/>
      <c r="CZ7" s="206"/>
      <c r="DA7" s="206"/>
      <c r="DB7" s="206"/>
      <c r="DC7" s="206"/>
      <c r="DD7" s="206"/>
      <c r="DE7" s="206"/>
      <c r="DF7" s="206"/>
      <c r="DG7" s="206"/>
      <c r="DH7" s="206"/>
      <c r="DI7" s="206"/>
      <c r="DJ7" s="206"/>
      <c r="DK7" s="206"/>
      <c r="DL7" s="206"/>
      <c r="DM7" s="206"/>
      <c r="DN7" s="206"/>
      <c r="DO7" s="206"/>
      <c r="DP7" s="206"/>
      <c r="DQ7" s="206"/>
      <c r="DR7" s="206"/>
      <c r="DS7" s="206"/>
      <c r="DT7" s="206"/>
      <c r="DU7" s="206"/>
      <c r="DV7" s="206"/>
      <c r="DW7" s="206"/>
      <c r="DX7" s="206"/>
      <c r="DY7" s="206"/>
      <c r="DZ7" s="206"/>
      <c r="EA7" s="206"/>
      <c r="EB7" s="206"/>
      <c r="EC7" s="206"/>
      <c r="ED7" s="206"/>
      <c r="EE7" s="206"/>
      <c r="EF7" s="206"/>
      <c r="EG7" s="206"/>
      <c r="EH7" s="206"/>
      <c r="EI7" s="206"/>
      <c r="EJ7" s="206"/>
      <c r="EK7" s="206"/>
      <c r="EL7" s="206"/>
      <c r="EM7" s="206"/>
      <c r="EN7" s="206"/>
      <c r="EO7" s="206"/>
      <c r="EP7" s="206"/>
      <c r="EQ7" s="206"/>
      <c r="ER7" s="206"/>
      <c r="ES7" s="206"/>
      <c r="ET7" s="206"/>
      <c r="EU7" s="206"/>
      <c r="EV7" s="206"/>
      <c r="EW7" s="206"/>
      <c r="EX7" s="206"/>
      <c r="EY7" s="206"/>
      <c r="EZ7" s="206"/>
      <c r="FA7" s="206"/>
      <c r="FB7" s="206"/>
      <c r="FC7" s="206"/>
      <c r="FD7" s="206"/>
      <c r="FE7" s="206"/>
    </row>
    <row r="8" spans="1:161" ht="14.25" x14ac:dyDescent="0.2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43"/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/>
      <c r="EY8" s="43"/>
      <c r="EZ8" s="43"/>
      <c r="FA8" s="43"/>
      <c r="FB8" s="43"/>
      <c r="FC8" s="43"/>
      <c r="FD8" s="43"/>
      <c r="FE8" s="43"/>
    </row>
    <row r="9" spans="1:161" ht="15" x14ac:dyDescent="0.25">
      <c r="A9" s="192" t="s">
        <v>84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  <c r="Y9" s="192"/>
      <c r="Z9" s="192"/>
      <c r="AA9" s="192"/>
      <c r="AB9" s="192"/>
      <c r="AC9" s="192"/>
      <c r="AD9" s="192"/>
      <c r="AE9" s="192"/>
      <c r="AF9" s="192"/>
      <c r="AG9" s="192"/>
      <c r="AH9" s="192"/>
      <c r="AI9" s="192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92"/>
      <c r="AU9" s="192"/>
      <c r="AV9" s="192"/>
      <c r="AW9" s="192"/>
      <c r="AX9" s="192"/>
      <c r="AY9" s="192"/>
      <c r="AZ9" s="192"/>
      <c r="BA9" s="192"/>
      <c r="BB9" s="192"/>
      <c r="BC9" s="192"/>
      <c r="BD9" s="192"/>
      <c r="BE9" s="192"/>
      <c r="BF9" s="192"/>
      <c r="BG9" s="192"/>
      <c r="BH9" s="192"/>
      <c r="BI9" s="192"/>
      <c r="BJ9" s="192"/>
      <c r="BK9" s="192"/>
      <c r="BL9" s="192"/>
      <c r="BM9" s="192"/>
      <c r="BN9" s="192"/>
      <c r="BO9" s="192"/>
      <c r="BP9" s="192"/>
      <c r="BQ9" s="192"/>
      <c r="BR9" s="192"/>
      <c r="BS9" s="192"/>
      <c r="BT9" s="192"/>
      <c r="BU9" s="192"/>
      <c r="BV9" s="192"/>
      <c r="BW9" s="192"/>
      <c r="BX9" s="192"/>
      <c r="BY9" s="192"/>
      <c r="BZ9" s="192"/>
      <c r="CA9" s="192"/>
      <c r="CB9" s="192"/>
      <c r="CC9" s="192"/>
      <c r="CD9" s="192"/>
      <c r="CE9" s="192"/>
      <c r="CF9" s="192"/>
      <c r="CG9" s="192"/>
      <c r="CH9" s="192"/>
      <c r="CI9" s="192"/>
      <c r="CJ9" s="192"/>
      <c r="CK9" s="192"/>
      <c r="CL9" s="192"/>
      <c r="CM9" s="192"/>
      <c r="CN9" s="192"/>
      <c r="CO9" s="192"/>
      <c r="CP9" s="192"/>
      <c r="CQ9" s="192"/>
      <c r="CR9" s="192"/>
      <c r="CS9" s="192"/>
      <c r="CT9" s="192"/>
      <c r="CU9" s="192"/>
      <c r="CV9" s="192"/>
      <c r="CW9" s="192"/>
      <c r="CX9" s="192"/>
      <c r="CY9" s="192"/>
      <c r="CZ9" s="192"/>
      <c r="DA9" s="192"/>
      <c r="DB9" s="192"/>
      <c r="DC9" s="192"/>
      <c r="DD9" s="192"/>
      <c r="DE9" s="192"/>
      <c r="DF9" s="192"/>
      <c r="DG9" s="192"/>
      <c r="DH9" s="192"/>
      <c r="DI9" s="192"/>
      <c r="DJ9" s="192"/>
      <c r="DK9" s="192"/>
      <c r="DL9" s="192"/>
      <c r="DM9" s="192"/>
      <c r="DN9" s="192"/>
      <c r="DO9" s="192"/>
      <c r="DP9" s="192"/>
      <c r="DQ9" s="192"/>
      <c r="DR9" s="192"/>
      <c r="DS9" s="192"/>
      <c r="DT9" s="192"/>
      <c r="DU9" s="192"/>
      <c r="DV9" s="192"/>
      <c r="DW9" s="192"/>
      <c r="DX9" s="192"/>
      <c r="DY9" s="192"/>
      <c r="DZ9" s="192"/>
      <c r="EA9" s="192"/>
      <c r="EB9" s="192"/>
      <c r="EC9" s="192"/>
      <c r="ED9" s="192"/>
      <c r="EE9" s="192"/>
      <c r="EF9" s="192"/>
      <c r="EG9" s="192"/>
      <c r="EH9" s="192"/>
      <c r="EI9" s="192"/>
      <c r="EJ9" s="192"/>
      <c r="EK9" s="192"/>
      <c r="EL9" s="192"/>
      <c r="EM9" s="192"/>
      <c r="EN9" s="192"/>
      <c r="EO9" s="192"/>
      <c r="EP9" s="192"/>
      <c r="EQ9" s="192"/>
      <c r="ER9" s="192"/>
      <c r="ES9" s="192"/>
      <c r="ET9" s="192"/>
      <c r="EU9" s="192"/>
      <c r="EV9" s="192"/>
      <c r="EW9" s="192"/>
      <c r="EX9" s="192"/>
      <c r="EY9" s="192"/>
      <c r="EZ9" s="192"/>
      <c r="FA9" s="192"/>
      <c r="FB9" s="192"/>
      <c r="FC9" s="192"/>
      <c r="FD9" s="192"/>
      <c r="FE9" s="192"/>
    </row>
    <row r="10" spans="1:161" ht="14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3"/>
      <c r="DP10" s="43"/>
      <c r="DQ10" s="43"/>
      <c r="DR10" s="43"/>
      <c r="DS10" s="43"/>
      <c r="DT10" s="43"/>
      <c r="DU10" s="43"/>
      <c r="DV10" s="43"/>
      <c r="DW10" s="43"/>
      <c r="DX10" s="43"/>
      <c r="DY10" s="43"/>
      <c r="DZ10" s="43"/>
      <c r="EA10" s="43"/>
      <c r="EB10" s="43"/>
      <c r="EC10" s="43"/>
      <c r="ED10" s="43"/>
      <c r="EE10" s="43"/>
      <c r="EF10" s="43"/>
      <c r="EG10" s="43"/>
      <c r="EH10" s="43"/>
      <c r="EI10" s="43"/>
      <c r="EJ10" s="43"/>
      <c r="EK10" s="43"/>
      <c r="EL10" s="43"/>
      <c r="EM10" s="43"/>
      <c r="EN10" s="43"/>
      <c r="EO10" s="43"/>
      <c r="EP10" s="43"/>
      <c r="EQ10" s="43"/>
      <c r="ER10" s="43"/>
      <c r="ES10" s="43"/>
      <c r="ET10" s="43"/>
      <c r="EU10" s="43"/>
      <c r="EV10" s="43"/>
      <c r="EW10" s="43"/>
      <c r="EX10" s="43"/>
      <c r="EY10" s="43"/>
      <c r="EZ10" s="43"/>
      <c r="FA10" s="43"/>
      <c r="FB10" s="43"/>
      <c r="FC10" s="43"/>
      <c r="FD10" s="43"/>
      <c r="FE10" s="43"/>
    </row>
    <row r="11" spans="1:161" ht="14.25" x14ac:dyDescent="0.2">
      <c r="A11" s="193" t="s">
        <v>50</v>
      </c>
      <c r="B11" s="194"/>
      <c r="C11" s="194"/>
      <c r="D11" s="194"/>
      <c r="E11" s="194"/>
      <c r="F11" s="195"/>
      <c r="G11" s="193" t="s">
        <v>85</v>
      </c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5"/>
      <c r="Y11" s="193" t="s">
        <v>86</v>
      </c>
      <c r="Z11" s="194"/>
      <c r="AA11" s="194"/>
      <c r="AB11" s="194"/>
      <c r="AC11" s="194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  <c r="AN11" s="195"/>
      <c r="AO11" s="109" t="s">
        <v>15</v>
      </c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  <c r="BM11" s="110"/>
      <c r="BN11" s="110"/>
      <c r="BO11" s="110"/>
      <c r="BP11" s="110"/>
      <c r="BQ11" s="110"/>
      <c r="BR11" s="110"/>
      <c r="BS11" s="110"/>
      <c r="BT11" s="110"/>
      <c r="BU11" s="110"/>
      <c r="BV11" s="110"/>
      <c r="BW11" s="110"/>
      <c r="BX11" s="110"/>
      <c r="BY11" s="110"/>
      <c r="BZ11" s="110"/>
      <c r="CA11" s="110"/>
      <c r="CB11" s="110"/>
      <c r="CC11" s="110"/>
      <c r="CD11" s="110"/>
      <c r="CE11" s="110"/>
      <c r="CF11" s="110"/>
      <c r="CG11" s="110"/>
      <c r="CH11" s="110"/>
      <c r="CI11" s="110"/>
      <c r="CJ11" s="110"/>
      <c r="CK11" s="110"/>
      <c r="CL11" s="110"/>
      <c r="CM11" s="110"/>
      <c r="CN11" s="110"/>
      <c r="CO11" s="110"/>
      <c r="CP11" s="110"/>
      <c r="CQ11" s="110"/>
      <c r="CR11" s="110"/>
      <c r="CS11" s="110"/>
      <c r="CT11" s="110"/>
      <c r="CU11" s="110"/>
      <c r="CV11" s="110"/>
      <c r="CW11" s="110"/>
      <c r="CX11" s="110"/>
      <c r="CY11" s="110"/>
      <c r="CZ11" s="110"/>
      <c r="DA11" s="110"/>
      <c r="DB11" s="110"/>
      <c r="DC11" s="110"/>
      <c r="DD11" s="110"/>
      <c r="DE11" s="110"/>
      <c r="DF11" s="110"/>
      <c r="DG11" s="110"/>
      <c r="DH11" s="111"/>
      <c r="DI11" s="193" t="s">
        <v>87</v>
      </c>
      <c r="DJ11" s="194"/>
      <c r="DK11" s="194"/>
      <c r="DL11" s="194"/>
      <c r="DM11" s="194"/>
      <c r="DN11" s="194"/>
      <c r="DO11" s="194"/>
      <c r="DP11" s="194"/>
      <c r="DQ11" s="194"/>
      <c r="DR11" s="194"/>
      <c r="DS11" s="194"/>
      <c r="DT11" s="194"/>
      <c r="DU11" s="194"/>
      <c r="DV11" s="194"/>
      <c r="DW11" s="194"/>
      <c r="DX11" s="195"/>
      <c r="DY11" s="193" t="s">
        <v>88</v>
      </c>
      <c r="DZ11" s="194"/>
      <c r="EA11" s="194"/>
      <c r="EB11" s="194"/>
      <c r="EC11" s="194"/>
      <c r="ED11" s="194"/>
      <c r="EE11" s="194"/>
      <c r="EF11" s="194"/>
      <c r="EG11" s="194"/>
      <c r="EH11" s="194"/>
      <c r="EI11" s="194"/>
      <c r="EJ11" s="194"/>
      <c r="EK11" s="194"/>
      <c r="EL11" s="194"/>
      <c r="EM11" s="194"/>
      <c r="EN11" s="195"/>
      <c r="EO11" s="193" t="s">
        <v>89</v>
      </c>
      <c r="EP11" s="194"/>
      <c r="EQ11" s="194"/>
      <c r="ER11" s="194"/>
      <c r="ES11" s="194"/>
      <c r="ET11" s="194"/>
      <c r="EU11" s="194"/>
      <c r="EV11" s="194"/>
      <c r="EW11" s="194"/>
      <c r="EX11" s="194"/>
      <c r="EY11" s="194"/>
      <c r="EZ11" s="194"/>
      <c r="FA11" s="194"/>
      <c r="FB11" s="194"/>
      <c r="FC11" s="194"/>
      <c r="FD11" s="194"/>
      <c r="FE11" s="195"/>
    </row>
    <row r="12" spans="1:161" ht="14.25" x14ac:dyDescent="0.2">
      <c r="A12" s="196"/>
      <c r="B12" s="197"/>
      <c r="C12" s="197"/>
      <c r="D12" s="197"/>
      <c r="E12" s="197"/>
      <c r="F12" s="198"/>
      <c r="G12" s="196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8"/>
      <c r="Y12" s="196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97"/>
      <c r="AM12" s="197"/>
      <c r="AN12" s="198"/>
      <c r="AO12" s="193" t="s">
        <v>4</v>
      </c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195"/>
      <c r="BF12" s="109" t="s">
        <v>5</v>
      </c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110"/>
      <c r="BR12" s="110"/>
      <c r="BS12" s="110"/>
      <c r="BT12" s="110"/>
      <c r="BU12" s="110"/>
      <c r="BV12" s="110"/>
      <c r="BW12" s="110"/>
      <c r="BX12" s="110"/>
      <c r="BY12" s="110"/>
      <c r="BZ12" s="110"/>
      <c r="CA12" s="110"/>
      <c r="CB12" s="110"/>
      <c r="CC12" s="110"/>
      <c r="CD12" s="110"/>
      <c r="CE12" s="110"/>
      <c r="CF12" s="110"/>
      <c r="CG12" s="110"/>
      <c r="CH12" s="110"/>
      <c r="CI12" s="110"/>
      <c r="CJ12" s="110"/>
      <c r="CK12" s="110"/>
      <c r="CL12" s="110"/>
      <c r="CM12" s="110"/>
      <c r="CN12" s="110"/>
      <c r="CO12" s="110"/>
      <c r="CP12" s="110"/>
      <c r="CQ12" s="110"/>
      <c r="CR12" s="110"/>
      <c r="CS12" s="110"/>
      <c r="CT12" s="110"/>
      <c r="CU12" s="110"/>
      <c r="CV12" s="110"/>
      <c r="CW12" s="110"/>
      <c r="CX12" s="110"/>
      <c r="CY12" s="110"/>
      <c r="CZ12" s="110"/>
      <c r="DA12" s="110"/>
      <c r="DB12" s="110"/>
      <c r="DC12" s="110"/>
      <c r="DD12" s="110"/>
      <c r="DE12" s="110"/>
      <c r="DF12" s="110"/>
      <c r="DG12" s="110"/>
      <c r="DH12" s="111"/>
      <c r="DI12" s="196"/>
      <c r="DJ12" s="197"/>
      <c r="DK12" s="197"/>
      <c r="DL12" s="197"/>
      <c r="DM12" s="197"/>
      <c r="DN12" s="197"/>
      <c r="DO12" s="197"/>
      <c r="DP12" s="197"/>
      <c r="DQ12" s="197"/>
      <c r="DR12" s="197"/>
      <c r="DS12" s="197"/>
      <c r="DT12" s="197"/>
      <c r="DU12" s="197"/>
      <c r="DV12" s="197"/>
      <c r="DW12" s="197"/>
      <c r="DX12" s="198"/>
      <c r="DY12" s="196"/>
      <c r="DZ12" s="197"/>
      <c r="EA12" s="197"/>
      <c r="EB12" s="197"/>
      <c r="EC12" s="197"/>
      <c r="ED12" s="197"/>
      <c r="EE12" s="197"/>
      <c r="EF12" s="197"/>
      <c r="EG12" s="197"/>
      <c r="EH12" s="197"/>
      <c r="EI12" s="197"/>
      <c r="EJ12" s="197"/>
      <c r="EK12" s="197"/>
      <c r="EL12" s="197"/>
      <c r="EM12" s="197"/>
      <c r="EN12" s="198"/>
      <c r="EO12" s="196"/>
      <c r="EP12" s="197"/>
      <c r="EQ12" s="197"/>
      <c r="ER12" s="197"/>
      <c r="ES12" s="197"/>
      <c r="ET12" s="197"/>
      <c r="EU12" s="197"/>
      <c r="EV12" s="197"/>
      <c r="EW12" s="197"/>
      <c r="EX12" s="197"/>
      <c r="EY12" s="197"/>
      <c r="EZ12" s="197"/>
      <c r="FA12" s="197"/>
      <c r="FB12" s="197"/>
      <c r="FC12" s="197"/>
      <c r="FD12" s="197"/>
      <c r="FE12" s="198"/>
    </row>
    <row r="13" spans="1:161" ht="14.25" x14ac:dyDescent="0.2">
      <c r="A13" s="199"/>
      <c r="B13" s="200"/>
      <c r="C13" s="200"/>
      <c r="D13" s="200"/>
      <c r="E13" s="200"/>
      <c r="F13" s="201"/>
      <c r="G13" s="199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1"/>
      <c r="Y13" s="199"/>
      <c r="Z13" s="200"/>
      <c r="AA13" s="200"/>
      <c r="AB13" s="200"/>
      <c r="AC13" s="200"/>
      <c r="AD13" s="200"/>
      <c r="AE13" s="200"/>
      <c r="AF13" s="200"/>
      <c r="AG13" s="200"/>
      <c r="AH13" s="200"/>
      <c r="AI13" s="200"/>
      <c r="AJ13" s="200"/>
      <c r="AK13" s="200"/>
      <c r="AL13" s="200"/>
      <c r="AM13" s="200"/>
      <c r="AN13" s="201"/>
      <c r="AO13" s="199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1"/>
      <c r="BF13" s="140" t="s">
        <v>16</v>
      </c>
      <c r="BG13" s="140"/>
      <c r="BH13" s="140"/>
      <c r="BI13" s="140"/>
      <c r="BJ13" s="140"/>
      <c r="BK13" s="140"/>
      <c r="BL13" s="140"/>
      <c r="BM13" s="140"/>
      <c r="BN13" s="140"/>
      <c r="BO13" s="140"/>
      <c r="BP13" s="140"/>
      <c r="BQ13" s="140"/>
      <c r="BR13" s="140"/>
      <c r="BS13" s="140"/>
      <c r="BT13" s="140"/>
      <c r="BU13" s="140"/>
      <c r="BV13" s="140"/>
      <c r="BW13" s="140"/>
      <c r="BX13" s="140" t="s">
        <v>90</v>
      </c>
      <c r="BY13" s="140"/>
      <c r="BZ13" s="140"/>
      <c r="CA13" s="140"/>
      <c r="CB13" s="140"/>
      <c r="CC13" s="140"/>
      <c r="CD13" s="140"/>
      <c r="CE13" s="140"/>
      <c r="CF13" s="140"/>
      <c r="CG13" s="140"/>
      <c r="CH13" s="140"/>
      <c r="CI13" s="140"/>
      <c r="CJ13" s="140"/>
      <c r="CK13" s="140"/>
      <c r="CL13" s="140"/>
      <c r="CM13" s="140"/>
      <c r="CN13" s="140"/>
      <c r="CO13" s="140"/>
      <c r="CP13" s="140"/>
      <c r="CQ13" s="140" t="s">
        <v>18</v>
      </c>
      <c r="CR13" s="140"/>
      <c r="CS13" s="140"/>
      <c r="CT13" s="140"/>
      <c r="CU13" s="140"/>
      <c r="CV13" s="140"/>
      <c r="CW13" s="140"/>
      <c r="CX13" s="140"/>
      <c r="CY13" s="140"/>
      <c r="CZ13" s="140"/>
      <c r="DA13" s="140"/>
      <c r="DB13" s="140"/>
      <c r="DC13" s="140"/>
      <c r="DD13" s="140"/>
      <c r="DE13" s="140"/>
      <c r="DF13" s="140"/>
      <c r="DG13" s="140"/>
      <c r="DH13" s="140"/>
      <c r="DI13" s="199"/>
      <c r="DJ13" s="200"/>
      <c r="DK13" s="200"/>
      <c r="DL13" s="200"/>
      <c r="DM13" s="200"/>
      <c r="DN13" s="200"/>
      <c r="DO13" s="200"/>
      <c r="DP13" s="200"/>
      <c r="DQ13" s="200"/>
      <c r="DR13" s="200"/>
      <c r="DS13" s="200"/>
      <c r="DT13" s="200"/>
      <c r="DU13" s="200"/>
      <c r="DV13" s="200"/>
      <c r="DW13" s="200"/>
      <c r="DX13" s="201"/>
      <c r="DY13" s="199"/>
      <c r="DZ13" s="200"/>
      <c r="EA13" s="200"/>
      <c r="EB13" s="200"/>
      <c r="EC13" s="200"/>
      <c r="ED13" s="200"/>
      <c r="EE13" s="200"/>
      <c r="EF13" s="200"/>
      <c r="EG13" s="200"/>
      <c r="EH13" s="200"/>
      <c r="EI13" s="200"/>
      <c r="EJ13" s="200"/>
      <c r="EK13" s="200"/>
      <c r="EL13" s="200"/>
      <c r="EM13" s="200"/>
      <c r="EN13" s="201"/>
      <c r="EO13" s="199"/>
      <c r="EP13" s="200"/>
      <c r="EQ13" s="200"/>
      <c r="ER13" s="200"/>
      <c r="ES13" s="200"/>
      <c r="ET13" s="200"/>
      <c r="EU13" s="200"/>
      <c r="EV13" s="200"/>
      <c r="EW13" s="200"/>
      <c r="EX13" s="200"/>
      <c r="EY13" s="200"/>
      <c r="EZ13" s="200"/>
      <c r="FA13" s="200"/>
      <c r="FB13" s="200"/>
      <c r="FC13" s="200"/>
      <c r="FD13" s="200"/>
      <c r="FE13" s="201"/>
    </row>
    <row r="14" spans="1:161" ht="14.25" x14ac:dyDescent="0.2">
      <c r="A14" s="191">
        <v>0</v>
      </c>
      <c r="B14" s="191"/>
      <c r="C14" s="191"/>
      <c r="D14" s="191"/>
      <c r="E14" s="191"/>
      <c r="F14" s="191"/>
      <c r="G14" s="191">
        <v>2</v>
      </c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>
        <v>3</v>
      </c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>
        <v>4</v>
      </c>
      <c r="AP14" s="191"/>
      <c r="AQ14" s="191"/>
      <c r="AR14" s="191"/>
      <c r="AS14" s="191"/>
      <c r="AT14" s="191"/>
      <c r="AU14" s="191"/>
      <c r="AV14" s="191"/>
      <c r="AW14" s="191"/>
      <c r="AX14" s="191"/>
      <c r="AY14" s="191"/>
      <c r="AZ14" s="191"/>
      <c r="BA14" s="191"/>
      <c r="BB14" s="191"/>
      <c r="BC14" s="191"/>
      <c r="BD14" s="191"/>
      <c r="BE14" s="191"/>
      <c r="BF14" s="191">
        <v>5</v>
      </c>
      <c r="BG14" s="191"/>
      <c r="BH14" s="191"/>
      <c r="BI14" s="191"/>
      <c r="BJ14" s="191"/>
      <c r="BK14" s="191"/>
      <c r="BL14" s="191"/>
      <c r="BM14" s="191"/>
      <c r="BN14" s="191"/>
      <c r="BO14" s="191"/>
      <c r="BP14" s="191"/>
      <c r="BQ14" s="191"/>
      <c r="BR14" s="191"/>
      <c r="BS14" s="191"/>
      <c r="BT14" s="191"/>
      <c r="BU14" s="191"/>
      <c r="BV14" s="191"/>
      <c r="BW14" s="191"/>
      <c r="BX14" s="191">
        <v>6</v>
      </c>
      <c r="BY14" s="191"/>
      <c r="BZ14" s="191"/>
      <c r="CA14" s="191"/>
      <c r="CB14" s="191"/>
      <c r="CC14" s="191"/>
      <c r="CD14" s="191"/>
      <c r="CE14" s="191"/>
      <c r="CF14" s="191"/>
      <c r="CG14" s="191"/>
      <c r="CH14" s="191"/>
      <c r="CI14" s="191"/>
      <c r="CJ14" s="191"/>
      <c r="CK14" s="191"/>
      <c r="CL14" s="191"/>
      <c r="CM14" s="191"/>
      <c r="CN14" s="191"/>
      <c r="CO14" s="191"/>
      <c r="CP14" s="191"/>
      <c r="CQ14" s="191">
        <v>7</v>
      </c>
      <c r="CR14" s="191"/>
      <c r="CS14" s="191"/>
      <c r="CT14" s="191"/>
      <c r="CU14" s="191"/>
      <c r="CV14" s="191"/>
      <c r="CW14" s="191"/>
      <c r="CX14" s="191"/>
      <c r="CY14" s="191"/>
      <c r="CZ14" s="191"/>
      <c r="DA14" s="191"/>
      <c r="DB14" s="191"/>
      <c r="DC14" s="191"/>
      <c r="DD14" s="191"/>
      <c r="DE14" s="191"/>
      <c r="DF14" s="191"/>
      <c r="DG14" s="191"/>
      <c r="DH14" s="191"/>
      <c r="DI14" s="191">
        <v>8</v>
      </c>
      <c r="DJ14" s="191"/>
      <c r="DK14" s="191"/>
      <c r="DL14" s="191"/>
      <c r="DM14" s="191"/>
      <c r="DN14" s="191"/>
      <c r="DO14" s="191"/>
      <c r="DP14" s="191"/>
      <c r="DQ14" s="191"/>
      <c r="DR14" s="191"/>
      <c r="DS14" s="191"/>
      <c r="DT14" s="191"/>
      <c r="DU14" s="191"/>
      <c r="DV14" s="191"/>
      <c r="DW14" s="191"/>
      <c r="DX14" s="191"/>
      <c r="DY14" s="191">
        <v>9</v>
      </c>
      <c r="DZ14" s="191"/>
      <c r="EA14" s="191"/>
      <c r="EB14" s="191"/>
      <c r="EC14" s="191"/>
      <c r="ED14" s="191"/>
      <c r="EE14" s="191"/>
      <c r="EF14" s="191"/>
      <c r="EG14" s="191"/>
      <c r="EH14" s="191"/>
      <c r="EI14" s="191"/>
      <c r="EJ14" s="191"/>
      <c r="EK14" s="191"/>
      <c r="EL14" s="191"/>
      <c r="EM14" s="191"/>
      <c r="EN14" s="191"/>
      <c r="EO14" s="191">
        <v>10</v>
      </c>
      <c r="EP14" s="191"/>
      <c r="EQ14" s="191"/>
      <c r="ER14" s="191"/>
      <c r="ES14" s="191"/>
      <c r="ET14" s="191"/>
      <c r="EU14" s="191"/>
      <c r="EV14" s="191"/>
      <c r="EW14" s="191"/>
      <c r="EX14" s="191"/>
      <c r="EY14" s="191"/>
      <c r="EZ14" s="191"/>
      <c r="FA14" s="191"/>
      <c r="FB14" s="191"/>
      <c r="FC14" s="191"/>
      <c r="FD14" s="191"/>
      <c r="FE14" s="191"/>
    </row>
    <row r="15" spans="1:161" ht="14.25" x14ac:dyDescent="0.2">
      <c r="A15" s="188" t="s">
        <v>54</v>
      </c>
      <c r="B15" s="189"/>
      <c r="C15" s="189"/>
      <c r="D15" s="189"/>
      <c r="E15" s="189"/>
      <c r="F15" s="190"/>
      <c r="G15" s="116" t="s">
        <v>41</v>
      </c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39"/>
      <c r="Y15" s="172">
        <v>0.2</v>
      </c>
      <c r="Z15" s="173"/>
      <c r="AA15" s="173"/>
      <c r="AB15" s="173"/>
      <c r="AC15" s="173"/>
      <c r="AD15" s="173"/>
      <c r="AE15" s="173"/>
      <c r="AF15" s="173"/>
      <c r="AG15" s="173"/>
      <c r="AH15" s="173"/>
      <c r="AI15" s="173"/>
      <c r="AJ15" s="173"/>
      <c r="AK15" s="173"/>
      <c r="AL15" s="173"/>
      <c r="AM15" s="173"/>
      <c r="AN15" s="174"/>
      <c r="AO15" s="172">
        <v>10847.83</v>
      </c>
      <c r="AP15" s="173"/>
      <c r="AQ15" s="173"/>
      <c r="AR15" s="173"/>
      <c r="AS15" s="173"/>
      <c r="AT15" s="173"/>
      <c r="AU15" s="173"/>
      <c r="AV15" s="173"/>
      <c r="AW15" s="173"/>
      <c r="AX15" s="173"/>
      <c r="AY15" s="173"/>
      <c r="AZ15" s="173"/>
      <c r="BA15" s="173"/>
      <c r="BB15" s="173"/>
      <c r="BC15" s="173"/>
      <c r="BD15" s="173"/>
      <c r="BE15" s="174"/>
      <c r="BF15" s="172"/>
      <c r="BG15" s="173"/>
      <c r="BH15" s="173"/>
      <c r="BI15" s="173"/>
      <c r="BJ15" s="173"/>
      <c r="BK15" s="173"/>
      <c r="BL15" s="173"/>
      <c r="BM15" s="173"/>
      <c r="BN15" s="173"/>
      <c r="BO15" s="173"/>
      <c r="BP15" s="173"/>
      <c r="BQ15" s="173"/>
      <c r="BR15" s="173"/>
      <c r="BS15" s="173"/>
      <c r="BT15" s="173"/>
      <c r="BU15" s="173"/>
      <c r="BV15" s="173"/>
      <c r="BW15" s="174"/>
      <c r="BX15" s="172"/>
      <c r="BY15" s="173"/>
      <c r="BZ15" s="173"/>
      <c r="CA15" s="173"/>
      <c r="CB15" s="173"/>
      <c r="CC15" s="173"/>
      <c r="CD15" s="173"/>
      <c r="CE15" s="173"/>
      <c r="CF15" s="173"/>
      <c r="CG15" s="173"/>
      <c r="CH15" s="173"/>
      <c r="CI15" s="173"/>
      <c r="CJ15" s="173"/>
      <c r="CK15" s="173"/>
      <c r="CL15" s="173"/>
      <c r="CM15" s="173"/>
      <c r="CN15" s="173"/>
      <c r="CO15" s="173"/>
      <c r="CP15" s="174"/>
      <c r="CQ15" s="109">
        <f t="shared" ref="CQ15:CQ16" si="0">(BF15+BX15)*20/80</f>
        <v>0</v>
      </c>
      <c r="CR15" s="110"/>
      <c r="CS15" s="110"/>
      <c r="CT15" s="110"/>
      <c r="CU15" s="110"/>
      <c r="CV15" s="110"/>
      <c r="CW15" s="110"/>
      <c r="CX15" s="110"/>
      <c r="CY15" s="110"/>
      <c r="CZ15" s="110"/>
      <c r="DA15" s="110"/>
      <c r="DB15" s="110"/>
      <c r="DC15" s="110"/>
      <c r="DD15" s="110"/>
      <c r="DE15" s="110"/>
      <c r="DF15" s="110"/>
      <c r="DG15" s="110"/>
      <c r="DH15" s="111"/>
      <c r="DI15" s="179">
        <v>0.15</v>
      </c>
      <c r="DJ15" s="180"/>
      <c r="DK15" s="180"/>
      <c r="DL15" s="180"/>
      <c r="DM15" s="180"/>
      <c r="DN15" s="180"/>
      <c r="DO15" s="180"/>
      <c r="DP15" s="180"/>
      <c r="DQ15" s="180"/>
      <c r="DR15" s="180"/>
      <c r="DS15" s="180"/>
      <c r="DT15" s="180"/>
      <c r="DU15" s="180"/>
      <c r="DV15" s="180"/>
      <c r="DW15" s="180"/>
      <c r="DX15" s="181"/>
      <c r="DY15" s="182">
        <f>AO15*DI15</f>
        <v>1627.1744999999999</v>
      </c>
      <c r="DZ15" s="183"/>
      <c r="EA15" s="183"/>
      <c r="EB15" s="183"/>
      <c r="EC15" s="183"/>
      <c r="ED15" s="183"/>
      <c r="EE15" s="183"/>
      <c r="EF15" s="183"/>
      <c r="EG15" s="183"/>
      <c r="EH15" s="183"/>
      <c r="EI15" s="183"/>
      <c r="EJ15" s="183"/>
      <c r="EK15" s="183"/>
      <c r="EL15" s="183"/>
      <c r="EM15" s="183"/>
      <c r="EN15" s="184"/>
      <c r="EO15" s="182">
        <v>25500</v>
      </c>
      <c r="EP15" s="173"/>
      <c r="EQ15" s="173"/>
      <c r="ER15" s="173"/>
      <c r="ES15" s="173"/>
      <c r="ET15" s="173"/>
      <c r="EU15" s="173"/>
      <c r="EV15" s="173"/>
      <c r="EW15" s="173"/>
      <c r="EX15" s="173"/>
      <c r="EY15" s="173"/>
      <c r="EZ15" s="173"/>
      <c r="FA15" s="173"/>
      <c r="FB15" s="173"/>
      <c r="FC15" s="173"/>
      <c r="FD15" s="173"/>
      <c r="FE15" s="174"/>
    </row>
    <row r="16" spans="1:161" ht="14.25" x14ac:dyDescent="0.2">
      <c r="A16" s="188" t="s">
        <v>60</v>
      </c>
      <c r="B16" s="189"/>
      <c r="C16" s="189"/>
      <c r="D16" s="189"/>
      <c r="E16" s="189"/>
      <c r="F16" s="190"/>
      <c r="G16" s="116" t="s">
        <v>91</v>
      </c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39"/>
      <c r="Y16" s="172">
        <v>0.2</v>
      </c>
      <c r="Z16" s="173"/>
      <c r="AA16" s="173"/>
      <c r="AB16" s="173"/>
      <c r="AC16" s="173"/>
      <c r="AD16" s="173"/>
      <c r="AE16" s="173"/>
      <c r="AF16" s="173"/>
      <c r="AG16" s="173"/>
      <c r="AH16" s="173"/>
      <c r="AI16" s="173"/>
      <c r="AJ16" s="173"/>
      <c r="AK16" s="173"/>
      <c r="AL16" s="173"/>
      <c r="AM16" s="173"/>
      <c r="AN16" s="174"/>
      <c r="AO16" s="172">
        <v>1208.33</v>
      </c>
      <c r="AP16" s="173"/>
      <c r="AQ16" s="173"/>
      <c r="AR16" s="173"/>
      <c r="AS16" s="173"/>
      <c r="AT16" s="173"/>
      <c r="AU16" s="173"/>
      <c r="AV16" s="173"/>
      <c r="AW16" s="173"/>
      <c r="AX16" s="173"/>
      <c r="AY16" s="173"/>
      <c r="AZ16" s="173"/>
      <c r="BA16" s="173"/>
      <c r="BB16" s="173"/>
      <c r="BC16" s="173"/>
      <c r="BD16" s="173"/>
      <c r="BE16" s="174"/>
      <c r="BF16" s="172"/>
      <c r="BG16" s="173"/>
      <c r="BH16" s="173"/>
      <c r="BI16" s="173"/>
      <c r="BJ16" s="173"/>
      <c r="BK16" s="173"/>
      <c r="BL16" s="173"/>
      <c r="BM16" s="173"/>
      <c r="BN16" s="173"/>
      <c r="BO16" s="173"/>
      <c r="BP16" s="173"/>
      <c r="BQ16" s="173"/>
      <c r="BR16" s="173"/>
      <c r="BS16" s="173"/>
      <c r="BT16" s="173"/>
      <c r="BU16" s="173"/>
      <c r="BV16" s="173"/>
      <c r="BW16" s="174"/>
      <c r="BX16" s="172"/>
      <c r="BY16" s="173"/>
      <c r="BZ16" s="173"/>
      <c r="CA16" s="173"/>
      <c r="CB16" s="173"/>
      <c r="CC16" s="173"/>
      <c r="CD16" s="173"/>
      <c r="CE16" s="173"/>
      <c r="CF16" s="173"/>
      <c r="CG16" s="173"/>
      <c r="CH16" s="173"/>
      <c r="CI16" s="173"/>
      <c r="CJ16" s="173"/>
      <c r="CK16" s="173"/>
      <c r="CL16" s="173"/>
      <c r="CM16" s="173"/>
      <c r="CN16" s="173"/>
      <c r="CO16" s="173"/>
      <c r="CP16" s="174"/>
      <c r="CQ16" s="109">
        <f t="shared" si="0"/>
        <v>0</v>
      </c>
      <c r="CR16" s="110"/>
      <c r="CS16" s="110"/>
      <c r="CT16" s="110"/>
      <c r="CU16" s="110"/>
      <c r="CV16" s="110"/>
      <c r="CW16" s="110"/>
      <c r="CX16" s="110"/>
      <c r="CY16" s="110"/>
      <c r="CZ16" s="110"/>
      <c r="DA16" s="110"/>
      <c r="DB16" s="110"/>
      <c r="DC16" s="110"/>
      <c r="DD16" s="110"/>
      <c r="DE16" s="110"/>
      <c r="DF16" s="110"/>
      <c r="DG16" s="110"/>
      <c r="DH16" s="111"/>
      <c r="DI16" s="179">
        <v>0.15</v>
      </c>
      <c r="DJ16" s="180"/>
      <c r="DK16" s="180"/>
      <c r="DL16" s="180"/>
      <c r="DM16" s="180"/>
      <c r="DN16" s="180"/>
      <c r="DO16" s="180"/>
      <c r="DP16" s="180"/>
      <c r="DQ16" s="180"/>
      <c r="DR16" s="180"/>
      <c r="DS16" s="180"/>
      <c r="DT16" s="180"/>
      <c r="DU16" s="180"/>
      <c r="DV16" s="180"/>
      <c r="DW16" s="180"/>
      <c r="DX16" s="181"/>
      <c r="DY16" s="182">
        <f>AO16*DI16</f>
        <v>181.24949999999998</v>
      </c>
      <c r="DZ16" s="183"/>
      <c r="EA16" s="183"/>
      <c r="EB16" s="183"/>
      <c r="EC16" s="183"/>
      <c r="ED16" s="183"/>
      <c r="EE16" s="183"/>
      <c r="EF16" s="183"/>
      <c r="EG16" s="183"/>
      <c r="EH16" s="183"/>
      <c r="EI16" s="183"/>
      <c r="EJ16" s="183"/>
      <c r="EK16" s="183"/>
      <c r="EL16" s="183"/>
      <c r="EM16" s="183"/>
      <c r="EN16" s="184"/>
      <c r="EO16" s="182">
        <v>14500</v>
      </c>
      <c r="EP16" s="183"/>
      <c r="EQ16" s="183"/>
      <c r="ER16" s="183"/>
      <c r="ES16" s="183"/>
      <c r="ET16" s="183"/>
      <c r="EU16" s="183"/>
      <c r="EV16" s="183"/>
      <c r="EW16" s="183"/>
      <c r="EX16" s="183"/>
      <c r="EY16" s="183"/>
      <c r="EZ16" s="183"/>
      <c r="FA16" s="183"/>
      <c r="FB16" s="183"/>
      <c r="FC16" s="183"/>
      <c r="FD16" s="183"/>
      <c r="FE16" s="184"/>
    </row>
    <row r="17" spans="1:161" ht="14.25" x14ac:dyDescent="0.2">
      <c r="A17" s="185" t="s">
        <v>92</v>
      </c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86"/>
      <c r="V17" s="186"/>
      <c r="W17" s="186"/>
      <c r="X17" s="187"/>
      <c r="Y17" s="175" t="s">
        <v>8</v>
      </c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6">
        <f>AO15+AO16</f>
        <v>12056.16</v>
      </c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 t="s">
        <v>8</v>
      </c>
      <c r="BG17" s="175"/>
      <c r="BH17" s="175"/>
      <c r="BI17" s="175"/>
      <c r="BJ17" s="175"/>
      <c r="BK17" s="175"/>
      <c r="BL17" s="175"/>
      <c r="BM17" s="175"/>
      <c r="BN17" s="175"/>
      <c r="BO17" s="175"/>
      <c r="BP17" s="175"/>
      <c r="BQ17" s="175"/>
      <c r="BR17" s="175"/>
      <c r="BS17" s="175"/>
      <c r="BT17" s="175"/>
      <c r="BU17" s="175"/>
      <c r="BV17" s="175"/>
      <c r="BW17" s="175"/>
      <c r="BX17" s="175" t="s">
        <v>8</v>
      </c>
      <c r="BY17" s="175"/>
      <c r="BZ17" s="175"/>
      <c r="CA17" s="175"/>
      <c r="CB17" s="175"/>
      <c r="CC17" s="175"/>
      <c r="CD17" s="175"/>
      <c r="CE17" s="175"/>
      <c r="CF17" s="175"/>
      <c r="CG17" s="175"/>
      <c r="CH17" s="175"/>
      <c r="CI17" s="175"/>
      <c r="CJ17" s="175"/>
      <c r="CK17" s="175"/>
      <c r="CL17" s="175"/>
      <c r="CM17" s="175"/>
      <c r="CN17" s="175"/>
      <c r="CO17" s="175"/>
      <c r="CP17" s="175"/>
      <c r="CQ17" s="175" t="s">
        <v>8</v>
      </c>
      <c r="CR17" s="175"/>
      <c r="CS17" s="175"/>
      <c r="CT17" s="175"/>
      <c r="CU17" s="175"/>
      <c r="CV17" s="175"/>
      <c r="CW17" s="175"/>
      <c r="CX17" s="175"/>
      <c r="CY17" s="175"/>
      <c r="CZ17" s="175"/>
      <c r="DA17" s="175"/>
      <c r="DB17" s="175"/>
      <c r="DC17" s="175"/>
      <c r="DD17" s="175"/>
      <c r="DE17" s="175"/>
      <c r="DF17" s="175"/>
      <c r="DG17" s="175"/>
      <c r="DH17" s="175"/>
      <c r="DI17" s="175" t="s">
        <v>8</v>
      </c>
      <c r="DJ17" s="175"/>
      <c r="DK17" s="175"/>
      <c r="DL17" s="175"/>
      <c r="DM17" s="175"/>
      <c r="DN17" s="175"/>
      <c r="DO17" s="175"/>
      <c r="DP17" s="175"/>
      <c r="DQ17" s="175"/>
      <c r="DR17" s="175"/>
      <c r="DS17" s="175"/>
      <c r="DT17" s="175"/>
      <c r="DU17" s="175"/>
      <c r="DV17" s="175"/>
      <c r="DW17" s="175"/>
      <c r="DX17" s="175"/>
      <c r="DY17" s="175" t="s">
        <v>8</v>
      </c>
      <c r="DZ17" s="175"/>
      <c r="EA17" s="175"/>
      <c r="EB17" s="175"/>
      <c r="EC17" s="175"/>
      <c r="ED17" s="175"/>
      <c r="EE17" s="175"/>
      <c r="EF17" s="175"/>
      <c r="EG17" s="175"/>
      <c r="EH17" s="175"/>
      <c r="EI17" s="175"/>
      <c r="EJ17" s="175"/>
      <c r="EK17" s="175"/>
      <c r="EL17" s="175"/>
      <c r="EM17" s="175"/>
      <c r="EN17" s="175"/>
      <c r="EO17" s="176">
        <f>EO15+EO16</f>
        <v>40000</v>
      </c>
      <c r="EP17" s="176"/>
      <c r="EQ17" s="176"/>
      <c r="ER17" s="176"/>
      <c r="ES17" s="176"/>
      <c r="ET17" s="176"/>
      <c r="EU17" s="176"/>
      <c r="EV17" s="176"/>
      <c r="EW17" s="176"/>
      <c r="EX17" s="176"/>
      <c r="EY17" s="176"/>
      <c r="EZ17" s="176"/>
      <c r="FA17" s="176"/>
      <c r="FB17" s="176"/>
      <c r="FC17" s="176"/>
      <c r="FD17" s="176"/>
      <c r="FE17" s="176"/>
    </row>
    <row r="18" spans="1:161" ht="14.25" x14ac:dyDescent="0.2">
      <c r="A18" s="43"/>
      <c r="B18" s="43"/>
      <c r="C18" s="43"/>
      <c r="D18" s="177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8"/>
      <c r="U18" s="178"/>
      <c r="V18" s="178"/>
      <c r="W18" s="178"/>
      <c r="X18" s="178"/>
      <c r="Y18" s="178"/>
      <c r="Z18" s="178"/>
      <c r="AA18" s="178"/>
      <c r="AB18" s="178"/>
      <c r="AC18" s="178"/>
      <c r="AD18" s="178"/>
      <c r="AE18" s="178"/>
      <c r="AF18" s="178"/>
      <c r="AG18" s="178"/>
      <c r="AH18" s="178"/>
      <c r="AI18" s="178"/>
      <c r="AJ18" s="178"/>
      <c r="AK18" s="178"/>
      <c r="AL18" s="178"/>
      <c r="AM18" s="178"/>
      <c r="AN18" s="178"/>
      <c r="AO18" s="178"/>
      <c r="AP18" s="178"/>
      <c r="AQ18" s="178"/>
      <c r="AR18" s="178"/>
      <c r="AS18" s="178"/>
      <c r="AT18" s="178"/>
      <c r="AU18" s="178"/>
      <c r="AV18" s="178"/>
      <c r="AW18" s="178"/>
      <c r="AX18" s="178"/>
      <c r="AY18" s="178"/>
      <c r="AZ18" s="178"/>
      <c r="BA18" s="178"/>
      <c r="BB18" s="178"/>
      <c r="BC18" s="178"/>
      <c r="BD18" s="178"/>
      <c r="BE18" s="178"/>
      <c r="BF18" s="178"/>
      <c r="BG18" s="178"/>
      <c r="BH18" s="178"/>
      <c r="BI18" s="178"/>
      <c r="BJ18" s="178"/>
      <c r="BK18" s="178"/>
      <c r="BL18" s="178"/>
      <c r="BM18" s="178"/>
      <c r="BN18" s="178"/>
      <c r="BO18" s="178"/>
      <c r="BP18" s="178"/>
      <c r="BQ18" s="178"/>
      <c r="BR18" s="178"/>
      <c r="BS18" s="178"/>
      <c r="BT18" s="178"/>
      <c r="BU18" s="178"/>
      <c r="BV18" s="178"/>
      <c r="BW18" s="178"/>
      <c r="BX18" s="178"/>
      <c r="BY18" s="178"/>
      <c r="BZ18" s="178"/>
      <c r="CA18" s="178"/>
      <c r="CB18" s="178"/>
      <c r="CC18" s="178"/>
      <c r="CD18" s="178"/>
      <c r="CE18" s="178"/>
      <c r="CF18" s="178"/>
      <c r="CG18" s="178"/>
      <c r="CH18" s="178"/>
      <c r="CI18" s="178"/>
      <c r="CJ18" s="178"/>
      <c r="CK18" s="178"/>
      <c r="CL18" s="178"/>
      <c r="CM18" s="178"/>
      <c r="CN18" s="178"/>
      <c r="CO18" s="178"/>
      <c r="CP18" s="178"/>
      <c r="CQ18" s="178"/>
      <c r="CR18" s="178"/>
      <c r="CS18" s="178"/>
      <c r="CT18" s="178"/>
      <c r="CU18" s="178"/>
      <c r="CV18" s="178"/>
      <c r="CW18" s="178"/>
      <c r="CX18" s="178"/>
      <c r="CY18" s="178"/>
      <c r="CZ18" s="178"/>
      <c r="DA18" s="178"/>
      <c r="DB18" s="178"/>
      <c r="DC18" s="178"/>
      <c r="DD18" s="178"/>
      <c r="DE18" s="178"/>
      <c r="DF18" s="178"/>
      <c r="DG18" s="178"/>
      <c r="DH18" s="178"/>
      <c r="DI18" s="178"/>
      <c r="DJ18" s="178"/>
      <c r="DK18" s="178"/>
      <c r="DL18" s="178"/>
      <c r="DM18" s="178"/>
      <c r="DN18" s="178"/>
      <c r="DO18" s="178"/>
      <c r="DP18" s="178"/>
      <c r="DQ18" s="178"/>
      <c r="DR18" s="178"/>
      <c r="DS18" s="178"/>
      <c r="DT18" s="178"/>
      <c r="DU18" s="178"/>
      <c r="DV18" s="178"/>
      <c r="DW18" s="178"/>
      <c r="DX18" s="178"/>
      <c r="DY18" s="178"/>
      <c r="DZ18" s="178"/>
      <c r="EA18" s="178"/>
      <c r="EB18" s="178"/>
      <c r="EC18" s="178"/>
      <c r="ED18" s="178"/>
      <c r="EE18" s="178"/>
      <c r="EF18" s="178"/>
      <c r="EG18" s="178"/>
      <c r="EH18" s="178"/>
      <c r="EI18" s="178"/>
      <c r="EJ18" s="178"/>
      <c r="EK18" s="178"/>
      <c r="EL18" s="178"/>
      <c r="EM18" s="178"/>
      <c r="EN18" s="178"/>
      <c r="EO18" s="178"/>
      <c r="EP18" s="178"/>
      <c r="EQ18" s="178"/>
      <c r="ER18" s="178"/>
      <c r="ES18" s="178"/>
      <c r="ET18" s="178"/>
      <c r="EU18" s="178"/>
      <c r="EV18" s="178"/>
      <c r="EW18" s="178"/>
      <c r="EX18" s="178"/>
      <c r="EY18" s="178"/>
      <c r="EZ18" s="178"/>
      <c r="FA18" s="178"/>
      <c r="FB18" s="178"/>
      <c r="FC18" s="178"/>
      <c r="FD18" s="178"/>
      <c r="FE18" s="43"/>
    </row>
    <row r="19" spans="1:161" x14ac:dyDescent="0.2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4"/>
      <c r="DB19" s="34"/>
      <c r="DC19" s="34"/>
      <c r="DD19" s="34"/>
      <c r="DE19" s="34"/>
      <c r="DF19" s="34"/>
      <c r="DG19" s="34"/>
      <c r="DH19" s="34"/>
      <c r="DI19" s="34"/>
      <c r="DJ19" s="34"/>
      <c r="DK19" s="34"/>
      <c r="DL19" s="34"/>
      <c r="DM19" s="34"/>
      <c r="DN19" s="34"/>
      <c r="DO19" s="34"/>
      <c r="DP19" s="34"/>
      <c r="DQ19" s="34"/>
      <c r="DR19" s="34"/>
      <c r="DS19" s="34"/>
      <c r="DT19" s="34"/>
      <c r="DU19" s="34"/>
      <c r="DV19" s="34"/>
      <c r="DW19" s="34"/>
      <c r="DX19" s="34"/>
      <c r="DY19" s="34"/>
      <c r="DZ19" s="34"/>
      <c r="EA19" s="34"/>
      <c r="EB19" s="34"/>
      <c r="EC19" s="34"/>
      <c r="ED19" s="34"/>
      <c r="EE19" s="34"/>
      <c r="EF19" s="34"/>
      <c r="EG19" s="34"/>
      <c r="EH19" s="34"/>
      <c r="EI19" s="34"/>
      <c r="EJ19" s="34"/>
      <c r="EK19" s="34"/>
      <c r="EL19" s="34"/>
      <c r="EM19" s="34"/>
      <c r="EN19" s="34"/>
      <c r="EO19" s="34"/>
      <c r="EP19" s="34"/>
      <c r="EQ19" s="34"/>
      <c r="ER19" s="34"/>
      <c r="ES19" s="34"/>
      <c r="ET19" s="34"/>
      <c r="EU19" s="34"/>
      <c r="EV19" s="34"/>
      <c r="EW19" s="34"/>
      <c r="EX19" s="34"/>
      <c r="EY19" s="34"/>
      <c r="EZ19" s="34"/>
      <c r="FA19" s="34"/>
      <c r="FB19" s="34"/>
      <c r="FC19" s="34"/>
      <c r="FD19" s="34"/>
      <c r="FE19" s="34"/>
    </row>
  </sheetData>
  <mergeCells count="59">
    <mergeCell ref="A1:FE1"/>
    <mergeCell ref="A2:FE2"/>
    <mergeCell ref="A3:FE3"/>
    <mergeCell ref="X5:FE5"/>
    <mergeCell ref="A7:AO7"/>
    <mergeCell ref="AP7:FE7"/>
    <mergeCell ref="A9:FE9"/>
    <mergeCell ref="A11:F13"/>
    <mergeCell ref="G11:X13"/>
    <mergeCell ref="Y11:AN13"/>
    <mergeCell ref="AO11:DH11"/>
    <mergeCell ref="DI11:DX13"/>
    <mergeCell ref="DY11:EN13"/>
    <mergeCell ref="EO11:FE13"/>
    <mergeCell ref="AO12:BE13"/>
    <mergeCell ref="BF12:DH12"/>
    <mergeCell ref="BF13:BW13"/>
    <mergeCell ref="BX13:CP13"/>
    <mergeCell ref="CQ13:DH13"/>
    <mergeCell ref="A14:F14"/>
    <mergeCell ref="G14:X14"/>
    <mergeCell ref="Y14:AN14"/>
    <mergeCell ref="AO14:BE14"/>
    <mergeCell ref="BF14:BW14"/>
    <mergeCell ref="BX14:CP14"/>
    <mergeCell ref="CQ14:DH14"/>
    <mergeCell ref="DI14:DX14"/>
    <mergeCell ref="DY14:EN14"/>
    <mergeCell ref="EO14:FE14"/>
    <mergeCell ref="CQ15:DH15"/>
    <mergeCell ref="DI15:DX15"/>
    <mergeCell ref="DY15:EN15"/>
    <mergeCell ref="EO15:FE15"/>
    <mergeCell ref="A15:F15"/>
    <mergeCell ref="G15:X15"/>
    <mergeCell ref="Y15:AN15"/>
    <mergeCell ref="AO15:BE15"/>
    <mergeCell ref="BF15:BW15"/>
    <mergeCell ref="G16:X16"/>
    <mergeCell ref="Y16:AN16"/>
    <mergeCell ref="AO16:BE16"/>
    <mergeCell ref="BF16:BW16"/>
    <mergeCell ref="BX15:CP15"/>
    <mergeCell ref="BX16:CP16"/>
    <mergeCell ref="CQ16:DH16"/>
    <mergeCell ref="DY17:EN17"/>
    <mergeCell ref="EO17:FE17"/>
    <mergeCell ref="D18:FD18"/>
    <mergeCell ref="DI16:DX16"/>
    <mergeCell ref="DY16:EN16"/>
    <mergeCell ref="EO16:FE16"/>
    <mergeCell ref="A17:X17"/>
    <mergeCell ref="Y17:AN17"/>
    <mergeCell ref="AO17:BE17"/>
    <mergeCell ref="BF17:BW17"/>
    <mergeCell ref="BX17:CP17"/>
    <mergeCell ref="CQ17:DH17"/>
    <mergeCell ref="DI17:DX17"/>
    <mergeCell ref="A16:F16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расходы</vt:lpstr>
      <vt:lpstr>начисления</vt:lpstr>
      <vt:lpstr>зар.плата пред.д-ть</vt:lpstr>
      <vt:lpstr>начисления!Область_печати</vt:lpstr>
      <vt:lpstr>расходы!Область_печати</vt:lpstr>
    </vt:vector>
  </TitlesOfParts>
  <Company>NPO VMI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ConsultantPlus</dc:creator>
  <cp:lastModifiedBy>123</cp:lastModifiedBy>
  <cp:lastPrinted>2020-01-14T15:26:47Z</cp:lastPrinted>
  <dcterms:created xsi:type="dcterms:W3CDTF">2004-03-30T11:31:22Z</dcterms:created>
  <dcterms:modified xsi:type="dcterms:W3CDTF">2020-01-15T10:38:22Z</dcterms:modified>
</cp:coreProperties>
</file>